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epiteasy-my.sharepoint.com/personal/rudy_keepiteasy_onmicrosoft_com/Documents/@Rudy/Hobbies/RC Flying/Competition/F5J/Scores/2025/"/>
    </mc:Choice>
  </mc:AlternateContent>
  <xr:revisionPtr revIDLastSave="636" documentId="10_ncr:40000_{EB0B7FA4-2C50-4FB6-ABFB-41C351CF6086}" xr6:coauthVersionLast="47" xr6:coauthVersionMax="47" xr10:uidLastSave="{DF743706-83E3-4D3F-925F-9112C01583C3}"/>
  <bookViews>
    <workbookView xWindow="29400" yWindow="1455" windowWidth="28035" windowHeight="13185" tabRatio="670" xr2:uid="{00000000-000D-0000-FFFF-FFFF00000000}"/>
  </bookViews>
  <sheets>
    <sheet name="Total" sheetId="1" r:id="rId1"/>
    <sheet name="Pilots" sheetId="2" r:id="rId2"/>
    <sheet name="AMCE" sheetId="11" r:id="rId3"/>
    <sheet name="Condors" sheetId="9" r:id="rId4"/>
    <sheet name="CRPAL" sheetId="5" r:id="rId5"/>
    <sheet name="Aiglons 1" sheetId="3" r:id="rId6"/>
    <sheet name="MAM" sheetId="7" r:id="rId7"/>
    <sheet name="KMC" sheetId="8" r:id="rId8"/>
    <sheet name="Aiglons 2" sheetId="12" r:id="rId9"/>
    <sheet name="SMAC" sheetId="13" r:id="rId10"/>
  </sheets>
  <definedNames>
    <definedName name="_xlnm.Print_Area" localSheetId="0">Total!$A$1:$R$23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2" l="1"/>
  <c r="O27" i="1"/>
  <c r="W27" i="1" s="1"/>
  <c r="K10" i="1"/>
  <c r="K11" i="1"/>
  <c r="K12" i="1"/>
  <c r="K16" i="1"/>
  <c r="K13" i="1"/>
  <c r="K14" i="1"/>
  <c r="K21" i="1"/>
  <c r="K15" i="1"/>
  <c r="K22" i="1"/>
  <c r="K17" i="1"/>
  <c r="K18" i="1"/>
  <c r="K23" i="1"/>
  <c r="K19" i="1"/>
  <c r="K20" i="1"/>
  <c r="K24" i="1"/>
  <c r="K25" i="1"/>
  <c r="K26" i="1"/>
  <c r="K9" i="1"/>
  <c r="I10" i="1"/>
  <c r="I11" i="1"/>
  <c r="I12" i="1"/>
  <c r="I16" i="1"/>
  <c r="I13" i="1"/>
  <c r="I14" i="1"/>
  <c r="I21" i="1"/>
  <c r="I15" i="1"/>
  <c r="I22" i="1"/>
  <c r="I17" i="1"/>
  <c r="I18" i="1"/>
  <c r="I23" i="1"/>
  <c r="I19" i="1"/>
  <c r="I20" i="1"/>
  <c r="I24" i="1"/>
  <c r="I25" i="1"/>
  <c r="J22" i="1"/>
  <c r="J17" i="1"/>
  <c r="J18" i="1"/>
  <c r="J23" i="1"/>
  <c r="J19" i="1"/>
  <c r="J20" i="1"/>
  <c r="J24" i="1"/>
  <c r="J25" i="1"/>
  <c r="J26" i="1"/>
  <c r="H10" i="1"/>
  <c r="H11" i="1"/>
  <c r="H12" i="1"/>
  <c r="H16" i="1"/>
  <c r="H13" i="1"/>
  <c r="H14" i="1"/>
  <c r="H21" i="1"/>
  <c r="H15" i="1"/>
  <c r="H22" i="1"/>
  <c r="H17" i="1"/>
  <c r="H18" i="1"/>
  <c r="H23" i="1"/>
  <c r="H20" i="1"/>
  <c r="H24" i="1"/>
  <c r="H25" i="1"/>
  <c r="H19" i="1"/>
  <c r="G25" i="3"/>
  <c r="G27" i="8"/>
  <c r="G24" i="7"/>
  <c r="J21" i="1"/>
  <c r="J11" i="1"/>
  <c r="J10" i="1"/>
  <c r="J12" i="1"/>
  <c r="J14" i="1"/>
  <c r="J13" i="1"/>
  <c r="J15" i="1"/>
  <c r="J16" i="1"/>
  <c r="J9" i="1"/>
  <c r="J30" i="1"/>
  <c r="I9" i="1"/>
  <c r="G24" i="1"/>
  <c r="F24" i="1"/>
  <c r="E24" i="1"/>
  <c r="G23" i="1"/>
  <c r="F23" i="1"/>
  <c r="E23" i="1"/>
  <c r="H9" i="1"/>
  <c r="F11" i="1"/>
  <c r="F10" i="1"/>
  <c r="F9" i="1"/>
  <c r="F13" i="1"/>
  <c r="F22" i="1"/>
  <c r="F12" i="1"/>
  <c r="F25" i="1"/>
  <c r="F15" i="1"/>
  <c r="F17" i="1"/>
  <c r="F18" i="1"/>
  <c r="F16" i="1"/>
  <c r="E11" i="1"/>
  <c r="G11" i="1"/>
  <c r="E10" i="1"/>
  <c r="G10" i="1"/>
  <c r="E9" i="1"/>
  <c r="G9" i="1"/>
  <c r="E13" i="1"/>
  <c r="G13" i="1"/>
  <c r="E22" i="1"/>
  <c r="G22" i="1"/>
  <c r="E12" i="1"/>
  <c r="G12" i="1"/>
  <c r="E25" i="1"/>
  <c r="G25" i="1"/>
  <c r="E15" i="1"/>
  <c r="G15" i="1"/>
  <c r="E17" i="1"/>
  <c r="G17" i="1"/>
  <c r="G14" i="1"/>
  <c r="F14" i="1"/>
  <c r="E14" i="1"/>
  <c r="P21" i="1" l="1"/>
  <c r="P20" i="1"/>
  <c r="P17" i="1"/>
  <c r="P11" i="1"/>
  <c r="P22" i="1"/>
  <c r="P13" i="1"/>
  <c r="P16" i="1"/>
  <c r="P25" i="1"/>
  <c r="P23" i="1"/>
  <c r="P19" i="1"/>
  <c r="P14" i="1"/>
  <c r="P9" i="1"/>
  <c r="P24" i="1"/>
  <c r="P15" i="1"/>
  <c r="P12" i="1"/>
  <c r="P10" i="1"/>
  <c r="P18" i="1"/>
  <c r="O13" i="1"/>
  <c r="W13" i="1" s="1"/>
  <c r="O25" i="1"/>
  <c r="W25" i="1" s="1"/>
  <c r="K31" i="1"/>
  <c r="O10" i="1"/>
  <c r="W10" i="1" s="1"/>
  <c r="O17" i="1"/>
  <c r="W17" i="1" s="1"/>
  <c r="O11" i="1"/>
  <c r="W11" i="1" s="1"/>
  <c r="O15" i="1"/>
  <c r="W15" i="1" s="1"/>
  <c r="O22" i="1"/>
  <c r="W22" i="1" s="1"/>
  <c r="O19" i="1"/>
  <c r="W19" i="1" s="1"/>
  <c r="O26" i="1"/>
  <c r="W26" i="1" s="1"/>
  <c r="O23" i="1"/>
  <c r="W23" i="1" s="1"/>
  <c r="O12" i="1"/>
  <c r="W12" i="1" s="1"/>
  <c r="O24" i="1"/>
  <c r="W24" i="1" s="1"/>
  <c r="O18" i="1"/>
  <c r="W18" i="1" s="1"/>
  <c r="O16" i="1"/>
  <c r="W16" i="1" s="1"/>
  <c r="O21" i="1"/>
  <c r="W21" i="1" s="1"/>
  <c r="O14" i="1"/>
  <c r="W14" i="1" s="1"/>
  <c r="O9" i="1"/>
  <c r="W9" i="1" s="1"/>
  <c r="O20" i="1"/>
  <c r="W20" i="1" s="1"/>
  <c r="H31" i="1"/>
  <c r="I31" i="1"/>
  <c r="J31" i="1"/>
  <c r="N31" i="1" l="1"/>
  <c r="O30" i="1"/>
</calcChain>
</file>

<file path=xl/sharedStrings.xml><?xml version="1.0" encoding="utf-8"?>
<sst xmlns="http://schemas.openxmlformats.org/spreadsheetml/2006/main" count="395" uniqueCount="124">
  <si>
    <t>AMCE</t>
  </si>
  <si>
    <t>MACH</t>
  </si>
  <si>
    <t>Condors</t>
  </si>
  <si>
    <t>CRPAL</t>
  </si>
  <si>
    <t>Aiglons</t>
  </si>
  <si>
    <t>MAM</t>
  </si>
  <si>
    <t>KMC</t>
  </si>
  <si>
    <t>Tot</t>
  </si>
  <si>
    <t>Average</t>
  </si>
  <si>
    <t>FAI Lic.</t>
  </si>
  <si>
    <t>All</t>
  </si>
  <si>
    <t>%</t>
  </si>
  <si>
    <t>DE WEERDT, Steven</t>
  </si>
  <si>
    <t>MERTENS, Thomas</t>
  </si>
  <si>
    <t>PEE, Patrick</t>
  </si>
  <si>
    <t>LENAERTS, André</t>
  </si>
  <si>
    <t>GYSSENS, Chris</t>
  </si>
  <si>
    <t>VAN CAUWENBERGH, Rudy</t>
  </si>
  <si>
    <t>VAN DE WATER, Paul</t>
  </si>
  <si>
    <t>CUYPERS, Gunther</t>
  </si>
  <si>
    <t>MERTENS, Tom</t>
  </si>
  <si>
    <t>DE HAUWERE, Stefaan</t>
  </si>
  <si>
    <t>FRANCKX, Dennis</t>
  </si>
  <si>
    <t>DEOLET, Bart</t>
  </si>
  <si>
    <t>DUFOUR, Jean-Luc</t>
  </si>
  <si>
    <t>VAN KIEL, Kurt</t>
  </si>
  <si>
    <t>GILIS, Kris</t>
  </si>
  <si>
    <t>VANLANDUYT, Peter</t>
  </si>
  <si>
    <t>VERGAUWE, Danny</t>
  </si>
  <si>
    <t>CUYPERS, Peter</t>
  </si>
  <si>
    <t>VOLCKAERT, Roger</t>
  </si>
  <si>
    <t>KOSTANOVA, Lucia</t>
  </si>
  <si>
    <t>HANSSENS, Wim</t>
  </si>
  <si>
    <t>CELIS, Jordy</t>
  </si>
  <si>
    <t>IMPENS, Daniel</t>
  </si>
  <si>
    <t>Name</t>
  </si>
  <si>
    <t>&lt; Scores - Original &gt;</t>
  </si>
  <si>
    <t>www.GliderScore.com</t>
  </si>
  <si>
    <t>Rank</t>
  </si>
  <si>
    <t>Ctry</t>
  </si>
  <si>
    <t>Club</t>
  </si>
  <si>
    <t>RegnNo</t>
  </si>
  <si>
    <t>Score</t>
  </si>
  <si>
    <t>Pcnt</t>
  </si>
  <si>
    <t>Raw Score</t>
  </si>
  <si>
    <t>Rnd1</t>
  </si>
  <si>
    <t>Rnd2</t>
  </si>
  <si>
    <t>Rnd3</t>
  </si>
  <si>
    <t>Rnd4</t>
  </si>
  <si>
    <t>Rnd5</t>
  </si>
  <si>
    <t>BEL</t>
  </si>
  <si>
    <t xml:space="preserve"> </t>
  </si>
  <si>
    <t>ACME</t>
  </si>
  <si>
    <t>Dender Eagles</t>
  </si>
  <si>
    <t>MAM Wezeren</t>
  </si>
  <si>
    <t>Alouettes</t>
  </si>
  <si>
    <t>*0</t>
  </si>
  <si>
    <t>Eagle</t>
  </si>
  <si>
    <t>Rnd6</t>
  </si>
  <si>
    <t>AMCA</t>
  </si>
  <si>
    <t>Rnd7</t>
  </si>
  <si>
    <t>JOSEPH, Robin</t>
  </si>
  <si>
    <t>WINKLER, Nils</t>
  </si>
  <si>
    <t>GER</t>
  </si>
  <si>
    <t>LSC Condor Dortmund</t>
  </si>
  <si>
    <t>WINKLER, Wilhelm</t>
  </si>
  <si>
    <t>BE F5J Aiglons (2025-04) - Overall Results  [Les Aiglons Hamme-Mille 29/06/2025]</t>
  </si>
  <si>
    <t>*986,3</t>
  </si>
  <si>
    <t>*724,7</t>
  </si>
  <si>
    <t>*530,9</t>
  </si>
  <si>
    <t>HERZOG, Robert</t>
  </si>
  <si>
    <t>*512,3</t>
  </si>
  <si>
    <t>*435,9</t>
  </si>
  <si>
    <t>*386,8</t>
  </si>
  <si>
    <t>*284,1</t>
  </si>
  <si>
    <t>DUMMY, 1</t>
  </si>
  <si>
    <t>BE F5J MAM (2025-05) - Overall Results  [MAM Wezeren 7/09/2025]</t>
  </si>
  <si>
    <t>*973,1</t>
  </si>
  <si>
    <t>*578</t>
  </si>
  <si>
    <t>VAN MELICK, Geert</t>
  </si>
  <si>
    <t>NED</t>
  </si>
  <si>
    <t>De Stootkop</t>
  </si>
  <si>
    <t>*227</t>
  </si>
  <si>
    <t>*204,9</t>
  </si>
  <si>
    <t>*369,2</t>
  </si>
  <si>
    <t>*391,3</t>
  </si>
  <si>
    <t>*414,9</t>
  </si>
  <si>
    <t>*515,1</t>
  </si>
  <si>
    <t>*192,9</t>
  </si>
  <si>
    <t>*319,6</t>
  </si>
  <si>
    <t>BE F5J KMC (2025-06) - Overall Results  [KMC Meerhout 21/09/2025]</t>
  </si>
  <si>
    <t>Rnd8</t>
  </si>
  <si>
    <t>Rnd9</t>
  </si>
  <si>
    <t>*521,9</t>
  </si>
  <si>
    <t>*718,6</t>
  </si>
  <si>
    <t>*501,4</t>
  </si>
  <si>
    <t>*636,7</t>
  </si>
  <si>
    <t>*241,5</t>
  </si>
  <si>
    <t>*399,3</t>
  </si>
  <si>
    <t>*482,4</t>
  </si>
  <si>
    <t>*264,1</t>
  </si>
  <si>
    <t>*455,1</t>
  </si>
  <si>
    <t>Aiglons 1</t>
  </si>
  <si>
    <t>Aiglons 2</t>
  </si>
  <si>
    <t>SMAC</t>
  </si>
  <si>
    <t>Bruggen</t>
  </si>
  <si>
    <t>10-11/05/2025</t>
  </si>
  <si>
    <t>Zülpich</t>
  </si>
  <si>
    <t>14-15/6/2025</t>
  </si>
  <si>
    <t>Loire Valley</t>
  </si>
  <si>
    <t>6-7/07/2025</t>
  </si>
  <si>
    <t>F5J - 2025</t>
  </si>
  <si>
    <r>
      <t xml:space="preserve">BELGISCH KAMPIOENSCHAP   </t>
    </r>
    <r>
      <rPr>
        <b/>
        <u/>
        <sz val="12"/>
        <color rgb="FF000000"/>
        <rFont val="Courier New"/>
        <family val="3"/>
      </rPr>
      <t>2025</t>
    </r>
    <r>
      <rPr>
        <u/>
        <sz val="10"/>
        <color rgb="FF000000"/>
        <rFont val="Courier New"/>
        <family val="3"/>
      </rPr>
      <t xml:space="preserve">   CHAMPIONNAT DE BELGIQUE.</t>
    </r>
  </si>
  <si>
    <t>BE F5J Aiglons (2025-07) - Overall Results  [Les Aiglons Hamme-Mille 28/09/2025]</t>
  </si>
  <si>
    <t>*979,3</t>
  </si>
  <si>
    <t>*971,2</t>
  </si>
  <si>
    <t>*923,5</t>
  </si>
  <si>
    <t>*686,9</t>
  </si>
  <si>
    <t>*850,9</t>
  </si>
  <si>
    <t>*489,9</t>
  </si>
  <si>
    <t>*726,9</t>
  </si>
  <si>
    <t>*232,1</t>
  </si>
  <si>
    <t>*477,1</t>
  </si>
  <si>
    <t>*309,6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</si>
</sst>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ourier New"/>
      <family val="3"/>
    </font>
    <font>
      <u/>
      <sz val="10"/>
      <color rgb="FF000000"/>
      <name val="Courier New"/>
      <family val="3"/>
    </font>
    <font>
      <b/>
      <u/>
      <sz val="12"/>
      <color rgb="FF000000"/>
      <name val="Courier New"/>
      <family val="3"/>
    </font>
    <font>
      <sz val="9"/>
      <color rgb="FF000000"/>
      <name val="Verdana"/>
      <family val="2"/>
    </font>
    <font>
      <u/>
      <sz val="10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2" fontId="0" fillId="0" borderId="0" xfId="0" applyNumberFormat="1"/>
    <xf numFmtId="16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1"/>
  <sheetViews>
    <sheetView tabSelected="1" topLeftCell="A2" workbookViewId="0">
      <selection activeCell="B9" sqref="B9:B25"/>
    </sheetView>
  </sheetViews>
  <sheetFormatPr defaultRowHeight="15" x14ac:dyDescent="0.25"/>
  <cols>
    <col min="1" max="1" width="5.5703125" customWidth="1"/>
    <col min="2" max="2" width="39" customWidth="1"/>
    <col min="17" max="17" width="2.140625" customWidth="1"/>
    <col min="18" max="18" width="11.42578125" customWidth="1"/>
    <col min="19" max="21" width="14.140625" style="1" customWidth="1"/>
  </cols>
  <sheetData>
    <row r="1" spans="1:24" ht="18.75" x14ac:dyDescent="0.3">
      <c r="A1" s="1"/>
      <c r="B1" s="2" t="s">
        <v>111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R1" s="1"/>
    </row>
    <row r="2" spans="1:24" ht="16.5" x14ac:dyDescent="0.25">
      <c r="A2" s="1"/>
      <c r="B2" s="10" t="s">
        <v>112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R2" s="1"/>
    </row>
    <row r="3" spans="1:24" x14ac:dyDescent="0.25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R3" s="1"/>
    </row>
    <row r="4" spans="1:24" x14ac:dyDescent="0.25">
      <c r="A4" s="1"/>
      <c r="B4" s="1"/>
      <c r="C4" s="1"/>
      <c r="D4" s="1"/>
      <c r="E4" s="1"/>
      <c r="F4" s="5"/>
      <c r="G4" s="1"/>
      <c r="H4" s="1"/>
      <c r="I4" s="1"/>
      <c r="J4" s="1"/>
      <c r="K4" s="1"/>
      <c r="L4" s="1"/>
      <c r="M4" s="1"/>
      <c r="N4" s="1"/>
      <c r="O4" s="1"/>
      <c r="P4" s="1"/>
      <c r="R4" s="1"/>
      <c r="U4" s="8"/>
    </row>
    <row r="5" spans="1:24" x14ac:dyDescent="0.25">
      <c r="A5" s="1"/>
      <c r="C5" s="1"/>
      <c r="D5" s="1"/>
      <c r="E5" s="5" t="s">
        <v>0</v>
      </c>
      <c r="F5" s="5" t="s">
        <v>2</v>
      </c>
      <c r="G5" s="5" t="s">
        <v>3</v>
      </c>
      <c r="H5" s="5" t="s">
        <v>102</v>
      </c>
      <c r="I5" s="5" t="s">
        <v>5</v>
      </c>
      <c r="J5" s="5" t="s">
        <v>6</v>
      </c>
      <c r="K5" s="5" t="s">
        <v>103</v>
      </c>
      <c r="L5" s="5" t="s">
        <v>104</v>
      </c>
      <c r="M5" s="5"/>
      <c r="N5" s="5"/>
      <c r="O5" s="1" t="s">
        <v>7</v>
      </c>
      <c r="P5" s="1" t="s">
        <v>8</v>
      </c>
      <c r="Q5" s="6"/>
      <c r="R5" s="1"/>
      <c r="S5" s="1" t="s">
        <v>105</v>
      </c>
      <c r="T5" s="1" t="s">
        <v>107</v>
      </c>
      <c r="U5" s="1" t="s">
        <v>109</v>
      </c>
      <c r="W5" s="1" t="s">
        <v>7</v>
      </c>
    </row>
    <row r="6" spans="1:24" x14ac:dyDescent="0.25">
      <c r="A6" s="1"/>
      <c r="C6" s="1" t="s">
        <v>9</v>
      </c>
      <c r="D6" s="1"/>
      <c r="E6" s="5">
        <v>45760</v>
      </c>
      <c r="F6" s="5">
        <v>45781</v>
      </c>
      <c r="G6" s="5">
        <v>45816</v>
      </c>
      <c r="H6" s="5">
        <v>45837</v>
      </c>
      <c r="I6" s="5">
        <v>45907</v>
      </c>
      <c r="J6" s="5">
        <v>45921</v>
      </c>
      <c r="K6" s="5">
        <v>45928</v>
      </c>
      <c r="L6" s="5">
        <v>45935</v>
      </c>
      <c r="M6" s="5"/>
      <c r="N6" s="1"/>
      <c r="O6" s="1" t="s">
        <v>10</v>
      </c>
      <c r="P6" s="5"/>
      <c r="Q6" s="7"/>
      <c r="R6" s="5"/>
      <c r="S6" s="1" t="s">
        <v>106</v>
      </c>
      <c r="T6" s="1" t="s">
        <v>108</v>
      </c>
      <c r="U6" s="1" t="s">
        <v>110</v>
      </c>
      <c r="W6" s="1" t="s">
        <v>10</v>
      </c>
    </row>
    <row r="7" spans="1:24" x14ac:dyDescent="0.25">
      <c r="A7" s="1"/>
      <c r="C7" s="1"/>
      <c r="D7" s="1"/>
      <c r="E7" s="1" t="s">
        <v>11</v>
      </c>
      <c r="F7" s="1" t="s">
        <v>11</v>
      </c>
      <c r="G7" s="1" t="s">
        <v>11</v>
      </c>
      <c r="H7" s="1" t="s">
        <v>11</v>
      </c>
      <c r="I7" s="1" t="s">
        <v>11</v>
      </c>
      <c r="J7" s="1" t="s">
        <v>11</v>
      </c>
      <c r="K7" s="1"/>
      <c r="L7" s="1"/>
      <c r="M7" s="1"/>
      <c r="N7" s="1"/>
      <c r="O7" s="1" t="s">
        <v>11</v>
      </c>
      <c r="P7" s="1" t="s">
        <v>11</v>
      </c>
      <c r="Q7" s="6"/>
      <c r="R7" s="1"/>
      <c r="V7" s="1"/>
      <c r="W7" s="1"/>
      <c r="X7" s="1"/>
    </row>
    <row r="9" spans="1:24" x14ac:dyDescent="0.25">
      <c r="A9">
        <v>1</v>
      </c>
      <c r="B9" t="s">
        <v>16</v>
      </c>
      <c r="E9" t="str">
        <f>_xlfn.IFNA(VLOOKUP($B9,AMCE!B$6:G$24,6,FALSE),"")</f>
        <v/>
      </c>
      <c r="F9" t="str">
        <f>_xlfn.IFNA(VLOOKUP($B9,Condors!B$6:G$24,6,FALSE),"")</f>
        <v/>
      </c>
      <c r="G9" t="str">
        <f>_xlfn.IFNA(VLOOKUP($B9,CRPAL!B$6:E$30,4,FALSE),"")</f>
        <v/>
      </c>
      <c r="H9">
        <f>_xlfn.IFNA(VLOOKUP($B9,'Aiglons 1'!B$6:G$27,6,FALSE),"")</f>
        <v>100</v>
      </c>
      <c r="I9">
        <f>_xlfn.IFNA(VLOOKUP($B9,MAM!B$6:G$30,6,FALSE),"")</f>
        <v>99.96</v>
      </c>
      <c r="J9">
        <f>_xlfn.IFNA(VLOOKUP($B9,KMC!B$6:G$31,6,FALSE),"")</f>
        <v>100</v>
      </c>
      <c r="K9">
        <f>_xlfn.IFNA(VLOOKUP($B9,'Aiglons 2'!B$6:G$27,6,FALSE),"")</f>
        <v>99.46</v>
      </c>
      <c r="O9">
        <f t="shared" ref="O9:O27" si="0">SUM(E9:L9)</f>
        <v>399.41999999999996</v>
      </c>
      <c r="P9" s="4">
        <f>AVERAGE(E9:L9)</f>
        <v>99.85499999999999</v>
      </c>
      <c r="S9" s="1">
        <v>96.09</v>
      </c>
      <c r="T9" s="1">
        <v>90.14</v>
      </c>
      <c r="W9">
        <f t="shared" ref="W9:W27" si="1">SUM(S9:U9)+O9</f>
        <v>585.65</v>
      </c>
    </row>
    <row r="10" spans="1:24" x14ac:dyDescent="0.25">
      <c r="A10">
        <v>2</v>
      </c>
      <c r="B10" t="s">
        <v>15</v>
      </c>
      <c r="E10" t="str">
        <f>_xlfn.IFNA(VLOOKUP($B10,AMCE!B$6:G$24,6,FALSE),"")</f>
        <v/>
      </c>
      <c r="F10" t="str">
        <f>_xlfn.IFNA(VLOOKUP($B10,Condors!B$6:G$24,6,FALSE),"")</f>
        <v/>
      </c>
      <c r="G10" t="str">
        <f>_xlfn.IFNA(VLOOKUP($B10,CRPAL!B$6:E$30,4,FALSE),"")</f>
        <v/>
      </c>
      <c r="H10">
        <f>_xlfn.IFNA(VLOOKUP($B10,'Aiglons 1'!B$6:G$27,6,FALSE),"")</f>
        <v>100</v>
      </c>
      <c r="I10">
        <f>_xlfn.IFNA(VLOOKUP($B10,MAM!B$6:G$30,6,FALSE),"")</f>
        <v>100</v>
      </c>
      <c r="J10">
        <f>_xlfn.IFNA(VLOOKUP($B10,KMC!B$6:G$31,6,FALSE),"")</f>
        <v>94.04</v>
      </c>
      <c r="K10">
        <f>_xlfn.IFNA(VLOOKUP($B10,'Aiglons 2'!B$6:G$27,6,FALSE),"")</f>
        <v>98.91</v>
      </c>
      <c r="O10">
        <f t="shared" si="0"/>
        <v>392.95000000000005</v>
      </c>
      <c r="P10" s="4">
        <f t="shared" ref="P10:P25" si="2">AVERAGE(E10:L10)</f>
        <v>98.237500000000011</v>
      </c>
      <c r="S10" s="1">
        <v>83.92</v>
      </c>
      <c r="W10">
        <f t="shared" si="1"/>
        <v>476.87000000000006</v>
      </c>
    </row>
    <row r="11" spans="1:24" x14ac:dyDescent="0.25">
      <c r="A11">
        <v>3</v>
      </c>
      <c r="B11" t="s">
        <v>14</v>
      </c>
      <c r="E11" t="str">
        <f>_xlfn.IFNA(VLOOKUP($B11,AMCE!B$6:G$24,6,FALSE),"")</f>
        <v/>
      </c>
      <c r="F11" t="str">
        <f>_xlfn.IFNA(VLOOKUP($B11,Condors!B$6:G$24,6,FALSE),"")</f>
        <v/>
      </c>
      <c r="G11" t="str">
        <f>_xlfn.IFNA(VLOOKUP($B11,CRPAL!B$6:E$30,4,FALSE),"")</f>
        <v/>
      </c>
      <c r="H11">
        <f>_xlfn.IFNA(VLOOKUP($B11,'Aiglons 1'!B$6:G$27,6,FALSE),"")</f>
        <v>99.07</v>
      </c>
      <c r="I11">
        <f>_xlfn.IFNA(VLOOKUP($B11,MAM!B$6:G$30,6,FALSE),"")</f>
        <v>81.28</v>
      </c>
      <c r="J11">
        <f>_xlfn.IFNA(VLOOKUP($B11,KMC!B$6:G$31,6,FALSE),"")</f>
        <v>95.52</v>
      </c>
      <c r="K11">
        <f>_xlfn.IFNA(VLOOKUP($B11,'Aiglons 2'!B$6:G$27,6,FALSE),"")</f>
        <v>100</v>
      </c>
      <c r="O11">
        <f t="shared" si="0"/>
        <v>375.87</v>
      </c>
      <c r="P11" s="4">
        <f t="shared" si="2"/>
        <v>93.967500000000001</v>
      </c>
      <c r="W11">
        <f t="shared" si="1"/>
        <v>375.87</v>
      </c>
    </row>
    <row r="12" spans="1:24" x14ac:dyDescent="0.25">
      <c r="A12">
        <v>4</v>
      </c>
      <c r="B12" t="s">
        <v>18</v>
      </c>
      <c r="E12" t="str">
        <f>_xlfn.IFNA(VLOOKUP($B12,AMCE!B$6:G$24,6,FALSE),"")</f>
        <v/>
      </c>
      <c r="F12" t="str">
        <f>_xlfn.IFNA(VLOOKUP($B12,Condors!B$6:G$24,6,FALSE),"")</f>
        <v/>
      </c>
      <c r="G12" t="str">
        <f>_xlfn.IFNA(VLOOKUP($B12,CRPAL!B$6:E$30,4,FALSE),"")</f>
        <v/>
      </c>
      <c r="H12">
        <f>_xlfn.IFNA(VLOOKUP($B12,'Aiglons 1'!B$6:G$27,6,FALSE),"")</f>
        <v>87.87</v>
      </c>
      <c r="I12">
        <f>_xlfn.IFNA(VLOOKUP($B12,MAM!B$6:G$30,6,FALSE),"")</f>
        <v>75.510000000000005</v>
      </c>
      <c r="J12">
        <f>_xlfn.IFNA(VLOOKUP($B12,KMC!B$6:G$31,6,FALSE),"")</f>
        <v>87.99</v>
      </c>
      <c r="K12">
        <f>_xlfn.IFNA(VLOOKUP($B12,'Aiglons 2'!B$6:G$27,6,FALSE),"")</f>
        <v>79.59</v>
      </c>
      <c r="O12">
        <f t="shared" si="0"/>
        <v>330.96000000000004</v>
      </c>
      <c r="P12" s="4">
        <f t="shared" si="2"/>
        <v>82.740000000000009</v>
      </c>
      <c r="W12">
        <f t="shared" si="1"/>
        <v>330.96000000000004</v>
      </c>
    </row>
    <row r="13" spans="1:24" x14ac:dyDescent="0.25">
      <c r="A13">
        <v>5</v>
      </c>
      <c r="B13" t="s">
        <v>17</v>
      </c>
      <c r="E13" t="str">
        <f>_xlfn.IFNA(VLOOKUP($B13,AMCE!B$6:G$24,6,FALSE),"")</f>
        <v/>
      </c>
      <c r="F13" t="str">
        <f>_xlfn.IFNA(VLOOKUP($B13,Condors!B$6:G$24,6,FALSE),"")</f>
        <v/>
      </c>
      <c r="G13" t="str">
        <f>_xlfn.IFNA(VLOOKUP($B13,CRPAL!B$6:E$30,4,FALSE),"")</f>
        <v/>
      </c>
      <c r="H13">
        <f>_xlfn.IFNA(VLOOKUP($B13,'Aiglons 1'!B$6:G$27,6,FALSE),"")</f>
        <v>97.46</v>
      </c>
      <c r="I13">
        <f>_xlfn.IFNA(VLOOKUP($B13,MAM!B$6:G$30,6,FALSE),"")</f>
        <v>63.65</v>
      </c>
      <c r="J13">
        <f>_xlfn.IFNA(VLOOKUP($B13,KMC!B$6:G$31,6,FALSE),"")</f>
        <v>85.14</v>
      </c>
      <c r="K13">
        <f>_xlfn.IFNA(VLOOKUP($B13,'Aiglons 2'!B$6:G$27,6,FALSE),"")</f>
        <v>67.05</v>
      </c>
      <c r="O13">
        <f t="shared" si="0"/>
        <v>313.3</v>
      </c>
      <c r="P13" s="4">
        <f t="shared" si="2"/>
        <v>78.325000000000003</v>
      </c>
      <c r="W13">
        <f t="shared" si="1"/>
        <v>313.3</v>
      </c>
    </row>
    <row r="14" spans="1:24" x14ac:dyDescent="0.25">
      <c r="A14">
        <v>6</v>
      </c>
      <c r="B14" t="s">
        <v>21</v>
      </c>
      <c r="E14" t="str">
        <f>_xlfn.IFNA(VLOOKUP($B14,AMCE!B$6:G$24,6,FALSE),"")</f>
        <v/>
      </c>
      <c r="F14" t="str">
        <f>_xlfn.IFNA(VLOOKUP($B14,Condors!B$6:G$24,6,FALSE),"")</f>
        <v/>
      </c>
      <c r="G14" t="str">
        <f>_xlfn.IFNA(VLOOKUP($B14,CRPAL!B$6:E$30,4,FALSE),"")</f>
        <v/>
      </c>
      <c r="H14">
        <f>_xlfn.IFNA(VLOOKUP($B14,'Aiglons 1'!B$6:G$27,6,FALSE),"")</f>
        <v>96.29</v>
      </c>
      <c r="I14" t="str">
        <f>_xlfn.IFNA(VLOOKUP($B14,MAM!B$6:G$30,6,FALSE),"")</f>
        <v/>
      </c>
      <c r="J14">
        <f>_xlfn.IFNA(VLOOKUP($B14,KMC!B$6:G$31,6,FALSE),"")</f>
        <v>86.85</v>
      </c>
      <c r="K14">
        <f>_xlfn.IFNA(VLOOKUP($B14,'Aiglons 2'!B$6:G$27,6,FALSE),"")</f>
        <v>99.03</v>
      </c>
      <c r="O14">
        <f t="shared" si="0"/>
        <v>282.16999999999996</v>
      </c>
      <c r="P14" s="4">
        <f t="shared" si="2"/>
        <v>94.056666666666658</v>
      </c>
      <c r="W14">
        <f t="shared" si="1"/>
        <v>282.16999999999996</v>
      </c>
    </row>
    <row r="15" spans="1:24" x14ac:dyDescent="0.25">
      <c r="A15">
        <v>7</v>
      </c>
      <c r="B15" t="s">
        <v>32</v>
      </c>
      <c r="E15" t="str">
        <f>_xlfn.IFNA(VLOOKUP($B15,AMCE!B$6:G$24,6,FALSE),"")</f>
        <v/>
      </c>
      <c r="F15" t="str">
        <f>_xlfn.IFNA(VLOOKUP($B15,Condors!B$6:G$24,6,FALSE),"")</f>
        <v/>
      </c>
      <c r="G15" t="str">
        <f>_xlfn.IFNA(VLOOKUP($B15,CRPAL!B$6:E$30,4,FALSE),"")</f>
        <v/>
      </c>
      <c r="H15">
        <f>_xlfn.IFNA(VLOOKUP($B15,'Aiglons 1'!B$6:G$27,6,FALSE),"")</f>
        <v>32.56</v>
      </c>
      <c r="I15">
        <f>_xlfn.IFNA(VLOOKUP($B15,MAM!B$6:G$30,6,FALSE),"")</f>
        <v>68.39</v>
      </c>
      <c r="J15">
        <f>_xlfn.IFNA(VLOOKUP($B15,KMC!B$6:G$31,6,FALSE),"")</f>
        <v>67.36</v>
      </c>
      <c r="K15">
        <f>_xlfn.IFNA(VLOOKUP($B15,'Aiglons 2'!B$6:G$27,6,FALSE),"")</f>
        <v>89.91</v>
      </c>
      <c r="O15">
        <f t="shared" si="0"/>
        <v>258.22000000000003</v>
      </c>
      <c r="P15" s="4">
        <f t="shared" si="2"/>
        <v>64.555000000000007</v>
      </c>
      <c r="W15">
        <f t="shared" si="1"/>
        <v>258.22000000000003</v>
      </c>
    </row>
    <row r="16" spans="1:24" x14ac:dyDescent="0.25">
      <c r="A16">
        <v>8</v>
      </c>
      <c r="B16" t="s">
        <v>33</v>
      </c>
      <c r="F16" t="str">
        <f>_xlfn.IFNA(VLOOKUP($B16,Condors!B$6:G$24,6,FALSE),"")</f>
        <v/>
      </c>
      <c r="H16">
        <f>_xlfn.IFNA(VLOOKUP($B16,'Aiglons 1'!B$6:G$27,6,FALSE),"")</f>
        <v>84.17</v>
      </c>
      <c r="I16">
        <f>_xlfn.IFNA(VLOOKUP($B16,MAM!B$6:G$30,6,FALSE),"")</f>
        <v>84.9</v>
      </c>
      <c r="J16">
        <f>_xlfn.IFNA(VLOOKUP($B16,KMC!B$6:G$31,6,FALSE),"")</f>
        <v>78.52</v>
      </c>
      <c r="K16" t="str">
        <f>_xlfn.IFNA(VLOOKUP($B16,'Aiglons 2'!B$6:G$27,6,FALSE),"")</f>
        <v/>
      </c>
      <c r="O16">
        <f t="shared" si="0"/>
        <v>247.58999999999997</v>
      </c>
      <c r="P16" s="4">
        <f t="shared" si="2"/>
        <v>82.529999999999987</v>
      </c>
      <c r="W16">
        <f t="shared" si="1"/>
        <v>247.58999999999997</v>
      </c>
    </row>
    <row r="17" spans="1:23" x14ac:dyDescent="0.25">
      <c r="A17">
        <v>9</v>
      </c>
      <c r="B17" t="s">
        <v>24</v>
      </c>
      <c r="E17" t="str">
        <f>_xlfn.IFNA(VLOOKUP($B17,AMCE!B$6:G$24,6,FALSE),"")</f>
        <v/>
      </c>
      <c r="F17" t="str">
        <f>_xlfn.IFNA(VLOOKUP($B17,Condors!B$6:G$24,6,FALSE),"")</f>
        <v/>
      </c>
      <c r="G17" t="str">
        <f>_xlfn.IFNA(VLOOKUP($B17,CRPAL!B$6:E$30,4,FALSE),"")</f>
        <v/>
      </c>
      <c r="H17" t="str">
        <f>_xlfn.IFNA(VLOOKUP($B17,'Aiglons 1'!B$6:G$27,6,FALSE),"")</f>
        <v/>
      </c>
      <c r="I17">
        <f>_xlfn.IFNA(VLOOKUP($B17,MAM!B$6:G$30,6,FALSE),"")</f>
        <v>67.25</v>
      </c>
      <c r="J17">
        <f>_xlfn.IFNA(VLOOKUP($B17,KMC!B$6:G$31,6,FALSE),"")</f>
        <v>66.900000000000006</v>
      </c>
      <c r="K17">
        <f>_xlfn.IFNA(VLOOKUP($B17,'Aiglons 2'!B$6:G$27,6,FALSE),"")</f>
        <v>90.89</v>
      </c>
      <c r="O17">
        <f t="shared" si="0"/>
        <v>225.04000000000002</v>
      </c>
      <c r="P17" s="4">
        <f t="shared" si="2"/>
        <v>75.013333333333335</v>
      </c>
      <c r="U17" s="9">
        <v>83.78</v>
      </c>
      <c r="W17">
        <f t="shared" si="1"/>
        <v>308.82000000000005</v>
      </c>
    </row>
    <row r="18" spans="1:23" x14ac:dyDescent="0.25">
      <c r="A18">
        <v>10</v>
      </c>
      <c r="B18" t="s">
        <v>30</v>
      </c>
      <c r="F18" t="str">
        <f>_xlfn.IFNA(VLOOKUP($B18,Condors!B$6:G$24,6,FALSE),"")</f>
        <v/>
      </c>
      <c r="H18">
        <f>_xlfn.IFNA(VLOOKUP($B18,'Aiglons 1'!B$6:G$27,6,FALSE),"")</f>
        <v>66.430000000000007</v>
      </c>
      <c r="I18">
        <f>_xlfn.IFNA(VLOOKUP($B18,MAM!B$6:G$30,6,FALSE),"")</f>
        <v>56.8</v>
      </c>
      <c r="J18" t="str">
        <f>_xlfn.IFNA(VLOOKUP($B18,KMC!B$6:G$31,6,FALSE),"")</f>
        <v/>
      </c>
      <c r="K18">
        <f>_xlfn.IFNA(VLOOKUP($B18,'Aiglons 2'!B$6:G$27,6,FALSE),"")</f>
        <v>78.94</v>
      </c>
      <c r="O18">
        <f t="shared" si="0"/>
        <v>202.17000000000002</v>
      </c>
      <c r="P18" s="4">
        <f t="shared" si="2"/>
        <v>67.39</v>
      </c>
      <c r="T18" s="1">
        <v>90.95</v>
      </c>
      <c r="W18">
        <f t="shared" si="1"/>
        <v>293.12</v>
      </c>
    </row>
    <row r="19" spans="1:23" x14ac:dyDescent="0.25">
      <c r="A19">
        <v>11</v>
      </c>
      <c r="B19" t="s">
        <v>70</v>
      </c>
      <c r="H19">
        <f>_xlfn.IFNA(VLOOKUP($B19,'Aiglons 1'!B$6:G$27,6,FALSE),"")</f>
        <v>93.54</v>
      </c>
      <c r="I19" t="str">
        <f>_xlfn.IFNA(VLOOKUP($B19,MAM!B$6:G$30,6,FALSE),"")</f>
        <v/>
      </c>
      <c r="J19" t="str">
        <f>_xlfn.IFNA(VLOOKUP($B19,KMC!B$6:G$31,6,FALSE),"")</f>
        <v/>
      </c>
      <c r="K19">
        <f>_xlfn.IFNA(VLOOKUP($B19,'Aiglons 2'!B$6:G$27,6,FALSE),"")</f>
        <v>91.82</v>
      </c>
      <c r="O19">
        <f t="shared" si="0"/>
        <v>185.36</v>
      </c>
      <c r="P19" s="4">
        <f t="shared" si="2"/>
        <v>92.68</v>
      </c>
      <c r="W19">
        <f t="shared" si="1"/>
        <v>185.36</v>
      </c>
    </row>
    <row r="20" spans="1:23" x14ac:dyDescent="0.25">
      <c r="A20">
        <v>12</v>
      </c>
      <c r="B20" t="s">
        <v>61</v>
      </c>
      <c r="H20">
        <f>_xlfn.IFNA(VLOOKUP($B20,'Aiglons 1'!B$6:G$27,6,FALSE),"")</f>
        <v>86.4</v>
      </c>
      <c r="I20" t="str">
        <f>_xlfn.IFNA(VLOOKUP($B20,MAM!B$6:G$30,6,FALSE),"")</f>
        <v/>
      </c>
      <c r="J20" t="str">
        <f>_xlfn.IFNA(VLOOKUP($B20,KMC!B$6:G$31,6,FALSE),"")</f>
        <v/>
      </c>
      <c r="K20">
        <f>_xlfn.IFNA(VLOOKUP($B20,'Aiglons 2'!B$6:G$27,6,FALSE),"")</f>
        <v>96.55</v>
      </c>
      <c r="O20">
        <f t="shared" si="0"/>
        <v>182.95</v>
      </c>
      <c r="P20" s="4">
        <f t="shared" si="2"/>
        <v>91.474999999999994</v>
      </c>
      <c r="W20">
        <f t="shared" si="1"/>
        <v>182.95</v>
      </c>
    </row>
    <row r="21" spans="1:23" x14ac:dyDescent="0.25">
      <c r="A21">
        <v>13</v>
      </c>
      <c r="B21" t="s">
        <v>79</v>
      </c>
      <c r="H21" t="str">
        <f>_xlfn.IFNA(VLOOKUP($B21,'Aiglons 1'!B$6:G$27,6,FALSE),"")</f>
        <v/>
      </c>
      <c r="I21">
        <f>_xlfn.IFNA(VLOOKUP($B21,MAM!B$6:G$30,6,FALSE),"")</f>
        <v>84.97</v>
      </c>
      <c r="J21">
        <f>_xlfn.IFNA(VLOOKUP($B21,KMC!B$6:G$31,6,FALSE),"")</f>
        <v>90.39</v>
      </c>
      <c r="K21" t="str">
        <f>_xlfn.IFNA(VLOOKUP($B21,'Aiglons 2'!B$6:G$27,6,FALSE),"")</f>
        <v/>
      </c>
      <c r="O21">
        <f t="shared" si="0"/>
        <v>175.36</v>
      </c>
      <c r="P21" s="4">
        <f t="shared" si="2"/>
        <v>87.68</v>
      </c>
      <c r="W21">
        <f t="shared" si="1"/>
        <v>175.36</v>
      </c>
    </row>
    <row r="22" spans="1:23" x14ac:dyDescent="0.25">
      <c r="A22">
        <v>14</v>
      </c>
      <c r="B22" t="s">
        <v>19</v>
      </c>
      <c r="E22" t="str">
        <f>_xlfn.IFNA(VLOOKUP($B22,AMCE!B$6:G$24,6,FALSE),"")</f>
        <v/>
      </c>
      <c r="F22" t="str">
        <f>_xlfn.IFNA(VLOOKUP($B22,Condors!B$6:G$24,6,FALSE),"")</f>
        <v/>
      </c>
      <c r="G22" t="str">
        <f>_xlfn.IFNA(VLOOKUP($B22,CRPAL!B$6:E$30,4,FALSE),"")</f>
        <v/>
      </c>
      <c r="H22">
        <f>_xlfn.IFNA(VLOOKUP($B22,'Aiglons 1'!B$6:G$27,6,FALSE),"")</f>
        <v>95.29</v>
      </c>
      <c r="I22">
        <f>_xlfn.IFNA(VLOOKUP($B22,MAM!B$6:G$30,6,FALSE),"")</f>
        <v>69.36</v>
      </c>
      <c r="J22" t="str">
        <f>_xlfn.IFNA(VLOOKUP($B22,KMC!B$6:G$31,6,FALSE),"")</f>
        <v/>
      </c>
      <c r="K22" t="str">
        <f>_xlfn.IFNA(VLOOKUP($B22,'Aiglons 2'!B$6:G$27,6,FALSE),"")</f>
        <v/>
      </c>
      <c r="O22">
        <f t="shared" si="0"/>
        <v>164.65</v>
      </c>
      <c r="P22" s="4">
        <f t="shared" si="2"/>
        <v>82.325000000000003</v>
      </c>
      <c r="S22" s="1">
        <v>90.48</v>
      </c>
      <c r="T22" s="1">
        <v>13.63</v>
      </c>
      <c r="W22">
        <f t="shared" si="1"/>
        <v>268.76</v>
      </c>
    </row>
    <row r="23" spans="1:23" x14ac:dyDescent="0.25">
      <c r="A23">
        <v>15</v>
      </c>
      <c r="B23" t="s">
        <v>62</v>
      </c>
      <c r="E23" t="str">
        <f>_xlfn.IFNA(VLOOKUP($B23,AMCE!B$6:G$24,6,FALSE),"")</f>
        <v/>
      </c>
      <c r="F23" t="str">
        <f>_xlfn.IFNA(VLOOKUP($B23,Condors!B$6:G$24,6,FALSE),"")</f>
        <v/>
      </c>
      <c r="G23" t="str">
        <f>_xlfn.IFNA(VLOOKUP($B23,CRPAL!B$6:E$30,4,FALSE),"")</f>
        <v/>
      </c>
      <c r="H23" t="str">
        <f>_xlfn.IFNA(VLOOKUP($B23,'Aiglons 1'!B$6:G$27,6,FALSE),"")</f>
        <v/>
      </c>
      <c r="I23">
        <f>_xlfn.IFNA(VLOOKUP($B23,MAM!B$6:G$30,6,FALSE),"")</f>
        <v>94.64</v>
      </c>
      <c r="J23" t="str">
        <f>_xlfn.IFNA(VLOOKUP($B23,KMC!B$6:G$31,6,FALSE),"")</f>
        <v/>
      </c>
      <c r="K23" t="str">
        <f>_xlfn.IFNA(VLOOKUP($B23,'Aiglons 2'!B$6:G$27,6,FALSE),"")</f>
        <v/>
      </c>
      <c r="O23">
        <f t="shared" si="0"/>
        <v>94.64</v>
      </c>
      <c r="P23" s="4">
        <f t="shared" si="2"/>
        <v>94.64</v>
      </c>
      <c r="W23">
        <f t="shared" si="1"/>
        <v>94.64</v>
      </c>
    </row>
    <row r="24" spans="1:23" x14ac:dyDescent="0.25">
      <c r="A24">
        <v>16</v>
      </c>
      <c r="B24" t="s">
        <v>65</v>
      </c>
      <c r="E24" t="str">
        <f>_xlfn.IFNA(VLOOKUP($B24,AMCE!B$6:G$24,6,FALSE),"")</f>
        <v/>
      </c>
      <c r="F24" t="str">
        <f>_xlfn.IFNA(VLOOKUP($B24,Condors!B$6:G$24,6,FALSE),"")</f>
        <v/>
      </c>
      <c r="G24" t="str">
        <f>_xlfn.IFNA(VLOOKUP($B24,CRPAL!B$6:E$30,4,FALSE),"")</f>
        <v/>
      </c>
      <c r="H24" t="str">
        <f>_xlfn.IFNA(VLOOKUP($B24,'Aiglons 1'!B$6:G$27,6,FALSE),"")</f>
        <v/>
      </c>
      <c r="I24">
        <f>_xlfn.IFNA(VLOOKUP($B24,MAM!B$6:G$30,6,FALSE),"")</f>
        <v>62.48</v>
      </c>
      <c r="J24" t="str">
        <f>_xlfn.IFNA(VLOOKUP($B24,KMC!B$6:G$31,6,FALSE),"")</f>
        <v/>
      </c>
      <c r="K24" t="str">
        <f>_xlfn.IFNA(VLOOKUP($B24,'Aiglons 2'!B$6:G$27,6,FALSE),"")</f>
        <v/>
      </c>
      <c r="O24">
        <f t="shared" si="0"/>
        <v>62.48</v>
      </c>
      <c r="P24" s="4">
        <f t="shared" si="2"/>
        <v>62.48</v>
      </c>
      <c r="W24">
        <f t="shared" si="1"/>
        <v>62.48</v>
      </c>
    </row>
    <row r="25" spans="1:23" x14ac:dyDescent="0.25">
      <c r="A25">
        <v>17</v>
      </c>
      <c r="B25" t="s">
        <v>31</v>
      </c>
      <c r="E25" t="str">
        <f>_xlfn.IFNA(VLOOKUP($B25,AMCE!B$6:G$24,6,FALSE),"")</f>
        <v/>
      </c>
      <c r="F25" t="str">
        <f>_xlfn.IFNA(VLOOKUP($B25,Condors!B$6:G$24,6,FALSE),"")</f>
        <v/>
      </c>
      <c r="G25" t="str">
        <f>_xlfn.IFNA(VLOOKUP($B25,CRPAL!B$6:E$30,4,FALSE),"")</f>
        <v/>
      </c>
      <c r="H25" t="str">
        <f>_xlfn.IFNA(VLOOKUP($B25,'Aiglons 1'!B$6:G$27,6,FALSE),"")</f>
        <v/>
      </c>
      <c r="I25">
        <f>_xlfn.IFNA(VLOOKUP($B25,MAM!B$6:G$30,6,FALSE),"")</f>
        <v>41.29</v>
      </c>
      <c r="J25" t="str">
        <f>_xlfn.IFNA(VLOOKUP($B25,KMC!B$6:G$31,6,FALSE),"")</f>
        <v/>
      </c>
      <c r="K25" t="str">
        <f>_xlfn.IFNA(VLOOKUP($B25,'Aiglons 2'!B$6:G$27,6,FALSE),"")</f>
        <v/>
      </c>
      <c r="O25">
        <f t="shared" si="0"/>
        <v>41.29</v>
      </c>
      <c r="P25" s="4">
        <f t="shared" si="2"/>
        <v>41.29</v>
      </c>
      <c r="W25">
        <f t="shared" si="1"/>
        <v>41.29</v>
      </c>
    </row>
    <row r="26" spans="1:23" x14ac:dyDescent="0.25">
      <c r="A26">
        <v>18</v>
      </c>
      <c r="B26" t="s">
        <v>13</v>
      </c>
      <c r="J26" t="str">
        <f>_xlfn.IFNA(VLOOKUP($B26,KMC!B$6:G$31,6,FALSE),"")</f>
        <v/>
      </c>
      <c r="K26" t="str">
        <f>_xlfn.IFNA(VLOOKUP($B26,'Aiglons 2'!B$6:G$27,6,FALSE),"")</f>
        <v/>
      </c>
      <c r="O26">
        <f t="shared" si="0"/>
        <v>0</v>
      </c>
      <c r="P26" s="4"/>
      <c r="S26" s="1">
        <v>91.47</v>
      </c>
      <c r="W26">
        <f t="shared" si="1"/>
        <v>91.47</v>
      </c>
    </row>
    <row r="27" spans="1:23" x14ac:dyDescent="0.25">
      <c r="A27">
        <v>19</v>
      </c>
      <c r="B27" t="s">
        <v>20</v>
      </c>
      <c r="O27">
        <f t="shared" si="0"/>
        <v>0</v>
      </c>
      <c r="P27" s="4"/>
      <c r="S27" s="1">
        <v>92.38</v>
      </c>
      <c r="W27">
        <f t="shared" si="1"/>
        <v>92.38</v>
      </c>
    </row>
    <row r="30" spans="1:23" x14ac:dyDescent="0.25">
      <c r="J30" t="str">
        <f>_xlfn.IFNA(VLOOKUP($B30,KMC!B23:G48,6,FALSE),"")</f>
        <v/>
      </c>
      <c r="O30">
        <f>SUM(O9:O25)</f>
        <v>3934.4200000000005</v>
      </c>
    </row>
    <row r="31" spans="1:23" x14ac:dyDescent="0.25">
      <c r="H31">
        <f>SUM(H9:H28)</f>
        <v>1039.08</v>
      </c>
      <c r="I31">
        <f t="shared" ref="I31:K31" si="3">SUM(I9:I28)</f>
        <v>1050.48</v>
      </c>
      <c r="J31">
        <f t="shared" si="3"/>
        <v>852.70999999999992</v>
      </c>
      <c r="K31">
        <f t="shared" si="3"/>
        <v>992.14999999999986</v>
      </c>
      <c r="N31">
        <f>SUM(E31:L31)</f>
        <v>3934.42</v>
      </c>
    </row>
  </sheetData>
  <sortState xmlns:xlrd2="http://schemas.microsoft.com/office/spreadsheetml/2017/richdata2" ref="B9:W27">
    <sortCondition descending="1" ref="O9:O27"/>
  </sortState>
  <conditionalFormatting sqref="B26:B27">
    <cfRule type="duplicateValues" dxfId="1" priority="1"/>
  </conditionalFormatting>
  <pageMargins left="0.25" right="0.25" top="0.75" bottom="0.75" header="0.3" footer="0.3"/>
  <pageSetup paperSize="9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4323-307D-4367-8E48-1FEB14010B58}">
  <dimension ref="A1"/>
  <sheetViews>
    <sheetView workbookViewId="0">
      <selection activeCell="K27" sqref="K27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workbookViewId="0">
      <selection activeCell="A17" sqref="A17:A18"/>
    </sheetView>
  </sheetViews>
  <sheetFormatPr defaultRowHeight="15" x14ac:dyDescent="0.25"/>
  <cols>
    <col min="1" max="2" width="24.28515625" customWidth="1"/>
  </cols>
  <sheetData>
    <row r="1" spans="1:1" x14ac:dyDescent="0.25">
      <c r="A1" t="s">
        <v>35</v>
      </c>
    </row>
    <row r="2" spans="1:1" x14ac:dyDescent="0.25">
      <c r="A2" t="s">
        <v>33</v>
      </c>
    </row>
    <row r="3" spans="1:1" x14ac:dyDescent="0.25">
      <c r="A3" t="s">
        <v>19</v>
      </c>
    </row>
    <row r="4" spans="1:1" x14ac:dyDescent="0.25">
      <c r="A4" t="s">
        <v>29</v>
      </c>
    </row>
    <row r="5" spans="1:1" x14ac:dyDescent="0.25">
      <c r="A5" t="s">
        <v>21</v>
      </c>
    </row>
    <row r="6" spans="1:1" x14ac:dyDescent="0.25">
      <c r="A6" t="s">
        <v>12</v>
      </c>
    </row>
    <row r="7" spans="1:1" x14ac:dyDescent="0.25">
      <c r="A7" t="s">
        <v>23</v>
      </c>
    </row>
    <row r="8" spans="1:1" x14ac:dyDescent="0.25">
      <c r="A8" t="s">
        <v>24</v>
      </c>
    </row>
    <row r="9" spans="1:1" x14ac:dyDescent="0.25">
      <c r="A9" t="s">
        <v>22</v>
      </c>
    </row>
    <row r="10" spans="1:1" x14ac:dyDescent="0.25">
      <c r="A10" t="s">
        <v>26</v>
      </c>
    </row>
    <row r="11" spans="1:1" x14ac:dyDescent="0.25">
      <c r="A11" t="s">
        <v>16</v>
      </c>
    </row>
    <row r="12" spans="1:1" x14ac:dyDescent="0.25">
      <c r="A12" t="s">
        <v>32</v>
      </c>
    </row>
    <row r="13" spans="1:1" x14ac:dyDescent="0.25">
      <c r="A13" t="s">
        <v>34</v>
      </c>
    </row>
    <row r="14" spans="1:1" x14ac:dyDescent="0.25">
      <c r="A14" t="s">
        <v>61</v>
      </c>
    </row>
    <row r="15" spans="1:1" x14ac:dyDescent="0.25">
      <c r="A15" t="s">
        <v>31</v>
      </c>
    </row>
    <row r="16" spans="1:1" x14ac:dyDescent="0.25">
      <c r="A16" t="s">
        <v>15</v>
      </c>
    </row>
    <row r="17" spans="1:1" x14ac:dyDescent="0.25">
      <c r="A17" t="s">
        <v>13</v>
      </c>
    </row>
    <row r="18" spans="1:1" x14ac:dyDescent="0.25">
      <c r="A18" t="s">
        <v>20</v>
      </c>
    </row>
    <row r="19" spans="1:1" x14ac:dyDescent="0.25">
      <c r="A19" t="s">
        <v>14</v>
      </c>
    </row>
    <row r="20" spans="1:1" x14ac:dyDescent="0.25">
      <c r="A20" t="s">
        <v>17</v>
      </c>
    </row>
    <row r="21" spans="1:1" x14ac:dyDescent="0.25">
      <c r="A21" t="s">
        <v>18</v>
      </c>
    </row>
    <row r="22" spans="1:1" x14ac:dyDescent="0.25">
      <c r="A22" t="s">
        <v>25</v>
      </c>
    </row>
    <row r="23" spans="1:1" x14ac:dyDescent="0.25">
      <c r="A23" t="s">
        <v>27</v>
      </c>
    </row>
    <row r="24" spans="1:1" x14ac:dyDescent="0.25">
      <c r="A24" t="s">
        <v>28</v>
      </c>
    </row>
    <row r="25" spans="1:1" x14ac:dyDescent="0.25">
      <c r="A25" t="s">
        <v>30</v>
      </c>
    </row>
    <row r="26" spans="1:1" x14ac:dyDescent="0.25">
      <c r="A26" t="s">
        <v>62</v>
      </c>
    </row>
    <row r="27" spans="1:1" x14ac:dyDescent="0.25">
      <c r="A27" t="s">
        <v>65</v>
      </c>
    </row>
  </sheetData>
  <sortState xmlns:xlrd2="http://schemas.microsoft.com/office/spreadsheetml/2017/richdata2" ref="A2:A27">
    <sortCondition ref="A2:A27"/>
  </sortState>
  <conditionalFormatting sqref="A2:A25"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F4846-3668-4467-AE34-2EE4143B0AE1}">
  <dimension ref="A1"/>
  <sheetViews>
    <sheetView workbookViewId="0">
      <selection sqref="A1:P24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1F9D3-1BB7-4D98-8FA7-085C28D0DAA6}">
  <dimension ref="A1"/>
  <sheetViews>
    <sheetView workbookViewId="0">
      <selection sqref="A1:Q27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5527-437B-4450-975D-BFCA35CBE723}">
  <dimension ref="A1"/>
  <sheetViews>
    <sheetView workbookViewId="0">
      <selection sqref="A1:XFD1048576"/>
    </sheetView>
  </sheetViews>
  <sheetFormatPr defaultRowHeight="15" x14ac:dyDescent="0.25"/>
  <cols>
    <col min="2" max="2" width="25.140625" bestFit="1" customWidth="1"/>
    <col min="3" max="12" width="15.7109375" customWidth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workbookViewId="0">
      <selection activeCell="B12" sqref="B12"/>
    </sheetView>
  </sheetViews>
  <sheetFormatPr defaultRowHeight="15" x14ac:dyDescent="0.25"/>
  <cols>
    <col min="1" max="1" width="6.7109375" customWidth="1"/>
    <col min="2" max="2" width="25.140625" bestFit="1" customWidth="1"/>
    <col min="3" max="12" width="11.7109375" customWidth="1"/>
  </cols>
  <sheetData>
    <row r="1" spans="1:15" x14ac:dyDescent="0.25">
      <c r="A1" t="s">
        <v>66</v>
      </c>
    </row>
    <row r="2" spans="1:15" x14ac:dyDescent="0.25">
      <c r="A2" t="s">
        <v>36</v>
      </c>
    </row>
    <row r="3" spans="1:15" x14ac:dyDescent="0.25">
      <c r="A3" t="s">
        <v>37</v>
      </c>
    </row>
    <row r="5" spans="1:15" x14ac:dyDescent="0.25">
      <c r="A5" t="s">
        <v>38</v>
      </c>
      <c r="B5" t="s">
        <v>35</v>
      </c>
      <c r="C5" t="s">
        <v>39</v>
      </c>
      <c r="D5" t="s">
        <v>40</v>
      </c>
      <c r="E5" t="s">
        <v>41</v>
      </c>
      <c r="F5" t="s">
        <v>42</v>
      </c>
      <c r="G5" t="s">
        <v>43</v>
      </c>
      <c r="H5" t="s">
        <v>44</v>
      </c>
      <c r="I5" t="s">
        <v>45</v>
      </c>
      <c r="J5" t="s">
        <v>46</v>
      </c>
      <c r="K5" t="s">
        <v>47</v>
      </c>
      <c r="L5" t="s">
        <v>48</v>
      </c>
      <c r="M5" t="s">
        <v>49</v>
      </c>
      <c r="N5" t="s">
        <v>58</v>
      </c>
      <c r="O5" t="s">
        <v>60</v>
      </c>
    </row>
    <row r="6" spans="1:15" x14ac:dyDescent="0.25">
      <c r="A6">
        <v>1</v>
      </c>
      <c r="B6" t="s">
        <v>16</v>
      </c>
      <c r="C6" t="s">
        <v>50</v>
      </c>
      <c r="D6" t="s">
        <v>1</v>
      </c>
      <c r="E6" t="s">
        <v>51</v>
      </c>
      <c r="F6">
        <v>5984.2</v>
      </c>
      <c r="G6">
        <v>100</v>
      </c>
      <c r="H6">
        <v>6970.5</v>
      </c>
      <c r="I6">
        <v>1000</v>
      </c>
      <c r="J6">
        <v>994.3</v>
      </c>
      <c r="K6">
        <v>990.7</v>
      </c>
      <c r="L6">
        <v>1000</v>
      </c>
      <c r="M6">
        <v>999.2</v>
      </c>
      <c r="N6" t="s">
        <v>67</v>
      </c>
      <c r="O6">
        <v>1000</v>
      </c>
    </row>
    <row r="7" spans="1:15" x14ac:dyDescent="0.25">
      <c r="A7">
        <v>2</v>
      </c>
      <c r="B7" t="s">
        <v>15</v>
      </c>
      <c r="C7" t="s">
        <v>50</v>
      </c>
      <c r="D7" t="s">
        <v>1</v>
      </c>
      <c r="E7" t="s">
        <v>51</v>
      </c>
      <c r="F7">
        <v>5984</v>
      </c>
      <c r="G7">
        <v>100</v>
      </c>
      <c r="H7">
        <v>6708.7</v>
      </c>
      <c r="I7">
        <v>984</v>
      </c>
      <c r="J7">
        <v>1000</v>
      </c>
      <c r="K7">
        <v>1000</v>
      </c>
      <c r="L7">
        <v>1000</v>
      </c>
      <c r="M7">
        <v>1000</v>
      </c>
      <c r="N7">
        <v>1000</v>
      </c>
      <c r="O7" t="s">
        <v>68</v>
      </c>
    </row>
    <row r="8" spans="1:15" x14ac:dyDescent="0.25">
      <c r="A8">
        <v>3</v>
      </c>
      <c r="B8" t="s">
        <v>14</v>
      </c>
      <c r="C8" t="s">
        <v>50</v>
      </c>
      <c r="D8" t="s">
        <v>52</v>
      </c>
      <c r="E8" t="s">
        <v>51</v>
      </c>
      <c r="F8">
        <v>5928.5</v>
      </c>
      <c r="G8">
        <v>99.07</v>
      </c>
      <c r="H8">
        <v>5928.5</v>
      </c>
      <c r="I8">
        <v>928.5</v>
      </c>
      <c r="J8">
        <v>1000</v>
      </c>
      <c r="K8" t="s">
        <v>56</v>
      </c>
      <c r="L8">
        <v>1000</v>
      </c>
      <c r="M8">
        <v>1000</v>
      </c>
      <c r="N8">
        <v>1000</v>
      </c>
      <c r="O8">
        <v>1000</v>
      </c>
    </row>
    <row r="9" spans="1:15" x14ac:dyDescent="0.25">
      <c r="A9">
        <v>4</v>
      </c>
      <c r="B9" t="s">
        <v>17</v>
      </c>
      <c r="C9" t="s">
        <v>50</v>
      </c>
      <c r="D9" t="s">
        <v>54</v>
      </c>
      <c r="E9" t="s">
        <v>51</v>
      </c>
      <c r="F9">
        <v>5832.5</v>
      </c>
      <c r="G9">
        <v>97.46</v>
      </c>
      <c r="H9">
        <v>6363.4</v>
      </c>
      <c r="I9">
        <v>1000</v>
      </c>
      <c r="J9">
        <v>932.8</v>
      </c>
      <c r="K9">
        <v>964.5</v>
      </c>
      <c r="L9">
        <v>962.4</v>
      </c>
      <c r="M9">
        <v>1000</v>
      </c>
      <c r="N9">
        <v>972.8</v>
      </c>
      <c r="O9" t="s">
        <v>69</v>
      </c>
    </row>
    <row r="10" spans="1:15" x14ac:dyDescent="0.25">
      <c r="A10">
        <v>5</v>
      </c>
      <c r="B10" t="s">
        <v>21</v>
      </c>
      <c r="C10" t="s">
        <v>50</v>
      </c>
      <c r="D10" t="s">
        <v>53</v>
      </c>
      <c r="E10" t="s">
        <v>51</v>
      </c>
      <c r="F10">
        <v>5762.4</v>
      </c>
      <c r="G10">
        <v>96.29</v>
      </c>
      <c r="H10">
        <v>5762.4</v>
      </c>
      <c r="I10">
        <v>1000</v>
      </c>
      <c r="J10">
        <v>974.7</v>
      </c>
      <c r="K10">
        <v>1000</v>
      </c>
      <c r="L10">
        <v>864</v>
      </c>
      <c r="M10" t="s">
        <v>56</v>
      </c>
      <c r="N10">
        <v>962.9</v>
      </c>
      <c r="O10">
        <v>960.8</v>
      </c>
    </row>
    <row r="11" spans="1:15" x14ac:dyDescent="0.25">
      <c r="A11">
        <v>6</v>
      </c>
      <c r="B11" t="s">
        <v>19</v>
      </c>
      <c r="C11" t="s">
        <v>50</v>
      </c>
      <c r="D11" t="s">
        <v>1</v>
      </c>
      <c r="E11" t="s">
        <v>51</v>
      </c>
      <c r="F11">
        <v>5702.4</v>
      </c>
      <c r="G11">
        <v>95.29</v>
      </c>
      <c r="H11">
        <v>5702.4</v>
      </c>
      <c r="I11">
        <v>991.5</v>
      </c>
      <c r="J11">
        <v>976.7</v>
      </c>
      <c r="K11">
        <v>962.6</v>
      </c>
      <c r="L11">
        <v>952.3</v>
      </c>
      <c r="M11">
        <v>819.3</v>
      </c>
      <c r="N11" t="s">
        <v>56</v>
      </c>
      <c r="O11">
        <v>1000</v>
      </c>
    </row>
    <row r="12" spans="1:15" x14ac:dyDescent="0.25">
      <c r="A12">
        <v>7</v>
      </c>
      <c r="B12" t="s">
        <v>70</v>
      </c>
      <c r="C12" t="s">
        <v>50</v>
      </c>
      <c r="D12" t="s">
        <v>4</v>
      </c>
      <c r="E12" t="s">
        <v>51</v>
      </c>
      <c r="F12">
        <v>5597.7</v>
      </c>
      <c r="G12">
        <v>93.54</v>
      </c>
      <c r="H12">
        <v>6110</v>
      </c>
      <c r="I12">
        <v>950.3</v>
      </c>
      <c r="J12" t="s">
        <v>71</v>
      </c>
      <c r="K12">
        <v>1000</v>
      </c>
      <c r="L12">
        <v>921.5</v>
      </c>
      <c r="M12">
        <v>967.9</v>
      </c>
      <c r="N12">
        <v>1000</v>
      </c>
      <c r="O12">
        <v>758</v>
      </c>
    </row>
    <row r="13" spans="1:15" x14ac:dyDescent="0.25">
      <c r="A13">
        <v>8</v>
      </c>
      <c r="B13" t="s">
        <v>18</v>
      </c>
      <c r="C13" t="s">
        <v>50</v>
      </c>
      <c r="D13" t="s">
        <v>1</v>
      </c>
      <c r="E13" t="s">
        <v>51</v>
      </c>
      <c r="F13">
        <v>5258.3</v>
      </c>
      <c r="G13">
        <v>87.87</v>
      </c>
      <c r="H13">
        <v>5694.2</v>
      </c>
      <c r="I13">
        <v>966.8</v>
      </c>
      <c r="J13">
        <v>1000</v>
      </c>
      <c r="K13">
        <v>991.3</v>
      </c>
      <c r="L13">
        <v>989</v>
      </c>
      <c r="M13" t="s">
        <v>72</v>
      </c>
      <c r="N13">
        <v>523.70000000000005</v>
      </c>
      <c r="O13">
        <v>787.5</v>
      </c>
    </row>
    <row r="14" spans="1:15" x14ac:dyDescent="0.25">
      <c r="A14">
        <v>9</v>
      </c>
      <c r="B14" t="s">
        <v>61</v>
      </c>
      <c r="C14" t="s">
        <v>50</v>
      </c>
      <c r="D14" t="s">
        <v>4</v>
      </c>
      <c r="E14" t="s">
        <v>51</v>
      </c>
      <c r="F14">
        <v>5170.5</v>
      </c>
      <c r="G14">
        <v>86.4</v>
      </c>
      <c r="H14">
        <v>5557.3</v>
      </c>
      <c r="I14">
        <v>977.2</v>
      </c>
      <c r="J14">
        <v>402.4</v>
      </c>
      <c r="K14">
        <v>963.5</v>
      </c>
      <c r="L14">
        <v>917.3</v>
      </c>
      <c r="M14">
        <v>998.2</v>
      </c>
      <c r="N14">
        <v>911.9</v>
      </c>
      <c r="O14" t="s">
        <v>73</v>
      </c>
    </row>
    <row r="15" spans="1:15" x14ac:dyDescent="0.25">
      <c r="A15">
        <v>10</v>
      </c>
      <c r="B15" t="s">
        <v>33</v>
      </c>
      <c r="C15" t="s">
        <v>50</v>
      </c>
      <c r="D15" t="s">
        <v>51</v>
      </c>
      <c r="E15" t="s">
        <v>51</v>
      </c>
      <c r="F15">
        <v>5036.8</v>
      </c>
      <c r="G15">
        <v>84.17</v>
      </c>
      <c r="H15">
        <v>5320.9</v>
      </c>
      <c r="I15">
        <v>944.5</v>
      </c>
      <c r="J15">
        <v>857.6</v>
      </c>
      <c r="K15">
        <v>869.3</v>
      </c>
      <c r="L15">
        <v>836.1</v>
      </c>
      <c r="M15">
        <v>666.4</v>
      </c>
      <c r="N15">
        <v>862.9</v>
      </c>
      <c r="O15" t="s">
        <v>74</v>
      </c>
    </row>
    <row r="16" spans="1:15" x14ac:dyDescent="0.25">
      <c r="A16">
        <v>11</v>
      </c>
      <c r="B16" t="s">
        <v>30</v>
      </c>
      <c r="C16" t="s">
        <v>50</v>
      </c>
      <c r="D16" t="s">
        <v>59</v>
      </c>
      <c r="E16" t="s">
        <v>51</v>
      </c>
      <c r="F16">
        <v>3975.1</v>
      </c>
      <c r="G16">
        <v>66.430000000000007</v>
      </c>
      <c r="H16">
        <v>3975.1</v>
      </c>
      <c r="I16" t="s">
        <v>56</v>
      </c>
      <c r="J16">
        <v>893.9</v>
      </c>
      <c r="K16">
        <v>835</v>
      </c>
      <c r="L16">
        <v>769.6</v>
      </c>
      <c r="M16">
        <v>325.60000000000002</v>
      </c>
      <c r="N16">
        <v>635.1</v>
      </c>
      <c r="O16">
        <v>515.9</v>
      </c>
    </row>
    <row r="17" spans="1:15" x14ac:dyDescent="0.25">
      <c r="A17">
        <v>12</v>
      </c>
      <c r="B17" t="s">
        <v>32</v>
      </c>
      <c r="C17" t="s">
        <v>50</v>
      </c>
      <c r="D17" t="s">
        <v>57</v>
      </c>
      <c r="E17" t="s">
        <v>51</v>
      </c>
      <c r="F17">
        <v>1948.6</v>
      </c>
      <c r="G17">
        <v>32.56</v>
      </c>
      <c r="H17">
        <v>1948.6</v>
      </c>
      <c r="I17">
        <v>191.5</v>
      </c>
      <c r="J17">
        <v>132</v>
      </c>
      <c r="K17" t="s">
        <v>56</v>
      </c>
      <c r="L17">
        <v>285.39999999999998</v>
      </c>
      <c r="M17">
        <v>495.6</v>
      </c>
      <c r="N17">
        <v>667.5</v>
      </c>
      <c r="O17">
        <v>176.6</v>
      </c>
    </row>
    <row r="25" spans="1:15" x14ac:dyDescent="0.25">
      <c r="G25">
        <f>SUM(G6:G21)</f>
        <v>1039.08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8E8A-2089-4C5C-B138-4D5C855AFD8E}">
  <dimension ref="A1:O24"/>
  <sheetViews>
    <sheetView workbookViewId="0">
      <selection activeCell="G24" sqref="G24"/>
    </sheetView>
  </sheetViews>
  <sheetFormatPr defaultRowHeight="15" x14ac:dyDescent="0.25"/>
  <cols>
    <col min="1" max="1" width="8.7109375" customWidth="1"/>
    <col min="2" max="2" width="25.140625" bestFit="1" customWidth="1"/>
    <col min="3" max="3" width="8" customWidth="1"/>
    <col min="4" max="11" width="14.42578125" customWidth="1"/>
  </cols>
  <sheetData>
    <row r="1" spans="1:15" x14ac:dyDescent="0.25">
      <c r="A1" t="s">
        <v>76</v>
      </c>
    </row>
    <row r="2" spans="1:15" x14ac:dyDescent="0.25">
      <c r="A2" t="s">
        <v>36</v>
      </c>
    </row>
    <row r="3" spans="1:15" x14ac:dyDescent="0.25">
      <c r="A3" t="s">
        <v>37</v>
      </c>
    </row>
    <row r="5" spans="1:15" x14ac:dyDescent="0.25">
      <c r="A5" t="s">
        <v>38</v>
      </c>
      <c r="B5" t="s">
        <v>35</v>
      </c>
      <c r="C5" t="s">
        <v>39</v>
      </c>
      <c r="D5" t="s">
        <v>40</v>
      </c>
      <c r="E5" t="s">
        <v>41</v>
      </c>
      <c r="F5" t="s">
        <v>42</v>
      </c>
      <c r="G5" t="s">
        <v>43</v>
      </c>
      <c r="H5" t="s">
        <v>44</v>
      </c>
      <c r="I5" t="s">
        <v>45</v>
      </c>
      <c r="J5" t="s">
        <v>46</v>
      </c>
      <c r="K5" t="s">
        <v>47</v>
      </c>
      <c r="L5" t="s">
        <v>48</v>
      </c>
      <c r="M5" t="s">
        <v>49</v>
      </c>
      <c r="N5" t="s">
        <v>58</v>
      </c>
      <c r="O5" t="s">
        <v>60</v>
      </c>
    </row>
    <row r="6" spans="1:15" x14ac:dyDescent="0.25">
      <c r="A6">
        <v>1</v>
      </c>
      <c r="B6" t="s">
        <v>15</v>
      </c>
      <c r="C6" t="s">
        <v>50</v>
      </c>
      <c r="D6" t="s">
        <v>1</v>
      </c>
      <c r="E6" t="s">
        <v>51</v>
      </c>
      <c r="F6">
        <v>6000</v>
      </c>
      <c r="G6">
        <v>100</v>
      </c>
      <c r="H6">
        <v>6973.1</v>
      </c>
      <c r="I6">
        <v>1000</v>
      </c>
      <c r="J6">
        <v>1000</v>
      </c>
      <c r="K6" t="s">
        <v>77</v>
      </c>
      <c r="L6">
        <v>1000</v>
      </c>
      <c r="M6">
        <v>1000</v>
      </c>
      <c r="N6">
        <v>1000</v>
      </c>
      <c r="O6">
        <v>1000</v>
      </c>
    </row>
    <row r="7" spans="1:15" x14ac:dyDescent="0.25">
      <c r="A7">
        <v>2</v>
      </c>
      <c r="B7" t="s">
        <v>16</v>
      </c>
      <c r="C7" t="s">
        <v>50</v>
      </c>
      <c r="D7" t="s">
        <v>1</v>
      </c>
      <c r="E7" t="s">
        <v>51</v>
      </c>
      <c r="F7">
        <v>5997.3</v>
      </c>
      <c r="G7">
        <v>99.96</v>
      </c>
      <c r="H7">
        <v>6575.3</v>
      </c>
      <c r="I7">
        <v>1000</v>
      </c>
      <c r="J7">
        <v>997.3</v>
      </c>
      <c r="K7">
        <v>1000</v>
      </c>
      <c r="L7">
        <v>1000</v>
      </c>
      <c r="M7" t="s">
        <v>78</v>
      </c>
      <c r="N7">
        <v>1000</v>
      </c>
      <c r="O7">
        <v>1000</v>
      </c>
    </row>
    <row r="8" spans="1:15" x14ac:dyDescent="0.25">
      <c r="A8">
        <v>3</v>
      </c>
      <c r="B8" t="s">
        <v>62</v>
      </c>
      <c r="C8" t="s">
        <v>63</v>
      </c>
      <c r="D8" t="s">
        <v>64</v>
      </c>
      <c r="E8" t="s">
        <v>51</v>
      </c>
      <c r="F8">
        <v>5678.1</v>
      </c>
      <c r="G8">
        <v>94.64</v>
      </c>
      <c r="H8">
        <v>5678.1</v>
      </c>
      <c r="I8" t="s">
        <v>56</v>
      </c>
      <c r="J8">
        <v>1000</v>
      </c>
      <c r="K8">
        <v>1000</v>
      </c>
      <c r="L8">
        <v>736.3</v>
      </c>
      <c r="M8">
        <v>1000</v>
      </c>
      <c r="N8">
        <v>941.8</v>
      </c>
      <c r="O8">
        <v>1000</v>
      </c>
    </row>
    <row r="9" spans="1:15" x14ac:dyDescent="0.25">
      <c r="A9">
        <v>4</v>
      </c>
      <c r="B9" t="s">
        <v>79</v>
      </c>
      <c r="C9" t="s">
        <v>80</v>
      </c>
      <c r="D9" t="s">
        <v>81</v>
      </c>
      <c r="E9" t="s">
        <v>51</v>
      </c>
      <c r="F9">
        <v>5098.2</v>
      </c>
      <c r="G9">
        <v>84.97</v>
      </c>
      <c r="H9">
        <v>5325.2</v>
      </c>
      <c r="I9">
        <v>1000</v>
      </c>
      <c r="J9">
        <v>1000</v>
      </c>
      <c r="K9" t="s">
        <v>82</v>
      </c>
      <c r="L9">
        <v>604.5</v>
      </c>
      <c r="M9">
        <v>1000</v>
      </c>
      <c r="N9">
        <v>517.29999999999995</v>
      </c>
      <c r="O9">
        <v>976.4</v>
      </c>
    </row>
    <row r="10" spans="1:15" x14ac:dyDescent="0.25">
      <c r="A10">
        <v>5</v>
      </c>
      <c r="B10" t="s">
        <v>33</v>
      </c>
      <c r="C10" t="s">
        <v>50</v>
      </c>
      <c r="D10" t="s">
        <v>51</v>
      </c>
      <c r="E10" t="s">
        <v>51</v>
      </c>
      <c r="F10">
        <v>5093.7</v>
      </c>
      <c r="G10">
        <v>84.9</v>
      </c>
      <c r="H10">
        <v>5298.6</v>
      </c>
      <c r="I10">
        <v>900.9</v>
      </c>
      <c r="J10">
        <v>637.5</v>
      </c>
      <c r="K10">
        <v>912.1</v>
      </c>
      <c r="L10">
        <v>806.5</v>
      </c>
      <c r="M10" t="s">
        <v>83</v>
      </c>
      <c r="N10">
        <v>960.7</v>
      </c>
      <c r="O10">
        <v>876</v>
      </c>
    </row>
    <row r="11" spans="1:15" x14ac:dyDescent="0.25">
      <c r="A11">
        <v>6</v>
      </c>
      <c r="B11" t="s">
        <v>14</v>
      </c>
      <c r="C11" t="s">
        <v>50</v>
      </c>
      <c r="D11" t="s">
        <v>52</v>
      </c>
      <c r="E11" t="s">
        <v>51</v>
      </c>
      <c r="F11">
        <v>4876.8999999999996</v>
      </c>
      <c r="G11">
        <v>81.28</v>
      </c>
      <c r="H11">
        <v>4876.8999999999996</v>
      </c>
      <c r="I11">
        <v>979.9</v>
      </c>
      <c r="J11">
        <v>978.8</v>
      </c>
      <c r="K11">
        <v>671.6</v>
      </c>
      <c r="L11">
        <v>866.2</v>
      </c>
      <c r="M11" t="s">
        <v>56</v>
      </c>
      <c r="N11">
        <v>391.8</v>
      </c>
      <c r="O11">
        <v>988.6</v>
      </c>
    </row>
    <row r="12" spans="1:15" x14ac:dyDescent="0.25">
      <c r="A12">
        <v>7</v>
      </c>
      <c r="B12" t="s">
        <v>18</v>
      </c>
      <c r="C12" t="s">
        <v>50</v>
      </c>
      <c r="D12" t="s">
        <v>1</v>
      </c>
      <c r="E12" t="s">
        <v>51</v>
      </c>
      <c r="F12">
        <v>4530.5</v>
      </c>
      <c r="G12">
        <v>75.510000000000005</v>
      </c>
      <c r="H12">
        <v>4899.7</v>
      </c>
      <c r="I12">
        <v>707.7</v>
      </c>
      <c r="J12">
        <v>488.9</v>
      </c>
      <c r="K12">
        <v>968.7</v>
      </c>
      <c r="L12">
        <v>1000</v>
      </c>
      <c r="M12">
        <v>916.5</v>
      </c>
      <c r="N12" t="s">
        <v>84</v>
      </c>
      <c r="O12">
        <v>448.7</v>
      </c>
    </row>
    <row r="13" spans="1:15" x14ac:dyDescent="0.25">
      <c r="A13">
        <v>8</v>
      </c>
      <c r="B13" t="s">
        <v>19</v>
      </c>
      <c r="C13" t="s">
        <v>50</v>
      </c>
      <c r="D13" t="s">
        <v>1</v>
      </c>
      <c r="E13" t="s">
        <v>51</v>
      </c>
      <c r="F13">
        <v>4161.8</v>
      </c>
      <c r="G13">
        <v>69.36</v>
      </c>
      <c r="H13">
        <v>4553.1000000000004</v>
      </c>
      <c r="I13">
        <v>503.4</v>
      </c>
      <c r="J13">
        <v>882.1</v>
      </c>
      <c r="K13">
        <v>915.6</v>
      </c>
      <c r="L13">
        <v>462.1</v>
      </c>
      <c r="M13" t="s">
        <v>85</v>
      </c>
      <c r="N13">
        <v>1000</v>
      </c>
      <c r="O13">
        <v>398.6</v>
      </c>
    </row>
    <row r="14" spans="1:15" x14ac:dyDescent="0.25">
      <c r="A14">
        <v>9</v>
      </c>
      <c r="B14" t="s">
        <v>32</v>
      </c>
      <c r="C14" t="s">
        <v>50</v>
      </c>
      <c r="D14" t="s">
        <v>57</v>
      </c>
      <c r="E14" t="s">
        <v>51</v>
      </c>
      <c r="F14">
        <v>4103.2</v>
      </c>
      <c r="G14">
        <v>68.39</v>
      </c>
      <c r="H14">
        <v>4518.1000000000004</v>
      </c>
      <c r="I14">
        <v>664.1</v>
      </c>
      <c r="J14">
        <v>497.3</v>
      </c>
      <c r="K14">
        <v>806.3</v>
      </c>
      <c r="L14" t="s">
        <v>86</v>
      </c>
      <c r="M14">
        <v>870.9</v>
      </c>
      <c r="N14">
        <v>847.7</v>
      </c>
      <c r="O14">
        <v>416.9</v>
      </c>
    </row>
    <row r="15" spans="1:15" x14ac:dyDescent="0.25">
      <c r="A15">
        <v>10</v>
      </c>
      <c r="B15" t="s">
        <v>24</v>
      </c>
      <c r="C15" t="s">
        <v>50</v>
      </c>
      <c r="D15" t="s">
        <v>55</v>
      </c>
      <c r="E15" t="s">
        <v>51</v>
      </c>
      <c r="F15">
        <v>4034.7</v>
      </c>
      <c r="G15">
        <v>67.25</v>
      </c>
      <c r="H15">
        <v>4549.8</v>
      </c>
      <c r="I15">
        <v>913.8</v>
      </c>
      <c r="J15">
        <v>540.4</v>
      </c>
      <c r="K15">
        <v>793.8</v>
      </c>
      <c r="L15">
        <v>557.9</v>
      </c>
      <c r="M15">
        <v>581.29999999999995</v>
      </c>
      <c r="N15">
        <v>647.5</v>
      </c>
      <c r="O15" t="s">
        <v>87</v>
      </c>
    </row>
    <row r="16" spans="1:15" x14ac:dyDescent="0.25">
      <c r="A16">
        <v>11</v>
      </c>
      <c r="B16" t="s">
        <v>17</v>
      </c>
      <c r="C16" t="s">
        <v>50</v>
      </c>
      <c r="D16" t="s">
        <v>54</v>
      </c>
      <c r="E16" t="s">
        <v>51</v>
      </c>
      <c r="F16">
        <v>3819.2</v>
      </c>
      <c r="G16">
        <v>63.65</v>
      </c>
      <c r="H16">
        <v>4012.1</v>
      </c>
      <c r="I16">
        <v>671.9</v>
      </c>
      <c r="J16" t="s">
        <v>88</v>
      </c>
      <c r="K16">
        <v>1000</v>
      </c>
      <c r="L16">
        <v>544.4</v>
      </c>
      <c r="M16">
        <v>882.1</v>
      </c>
      <c r="N16">
        <v>481.4</v>
      </c>
      <c r="O16">
        <v>239.4</v>
      </c>
    </row>
    <row r="17" spans="1:15" x14ac:dyDescent="0.25">
      <c r="A17">
        <v>12</v>
      </c>
      <c r="B17" t="s">
        <v>65</v>
      </c>
      <c r="C17" t="s">
        <v>63</v>
      </c>
      <c r="D17" t="s">
        <v>64</v>
      </c>
      <c r="E17" t="s">
        <v>51</v>
      </c>
      <c r="F17">
        <v>3748.5</v>
      </c>
      <c r="G17">
        <v>62.48</v>
      </c>
      <c r="H17">
        <v>3748.5</v>
      </c>
      <c r="I17">
        <v>915.5</v>
      </c>
      <c r="J17">
        <v>938</v>
      </c>
      <c r="K17">
        <v>431.7</v>
      </c>
      <c r="L17" t="s">
        <v>56</v>
      </c>
      <c r="M17">
        <v>393.1</v>
      </c>
      <c r="N17">
        <v>564.4</v>
      </c>
      <c r="O17">
        <v>505.8</v>
      </c>
    </row>
    <row r="18" spans="1:15" x14ac:dyDescent="0.25">
      <c r="A18">
        <v>13</v>
      </c>
      <c r="B18" t="s">
        <v>30</v>
      </c>
      <c r="C18" t="s">
        <v>50</v>
      </c>
      <c r="D18" t="s">
        <v>59</v>
      </c>
      <c r="E18" t="s">
        <v>51</v>
      </c>
      <c r="F18">
        <v>3407.9</v>
      </c>
      <c r="G18">
        <v>56.8</v>
      </c>
      <c r="H18">
        <v>3727.5</v>
      </c>
      <c r="I18">
        <v>690.5</v>
      </c>
      <c r="J18">
        <v>428.6</v>
      </c>
      <c r="K18">
        <v>907.8</v>
      </c>
      <c r="L18" t="s">
        <v>89</v>
      </c>
      <c r="M18">
        <v>336.3</v>
      </c>
      <c r="N18">
        <v>512.4</v>
      </c>
      <c r="O18">
        <v>532.29999999999995</v>
      </c>
    </row>
    <row r="19" spans="1:15" x14ac:dyDescent="0.25">
      <c r="A19">
        <v>14</v>
      </c>
      <c r="B19" t="s">
        <v>31</v>
      </c>
      <c r="C19" t="s">
        <v>50</v>
      </c>
      <c r="D19" t="s">
        <v>1</v>
      </c>
      <c r="E19" t="s">
        <v>51</v>
      </c>
      <c r="F19">
        <v>2477.4</v>
      </c>
      <c r="G19">
        <v>41.29</v>
      </c>
      <c r="H19">
        <v>2477.4</v>
      </c>
      <c r="I19">
        <v>627.4</v>
      </c>
      <c r="J19">
        <v>777.2</v>
      </c>
      <c r="K19">
        <v>281.60000000000002</v>
      </c>
      <c r="L19">
        <v>501.7</v>
      </c>
      <c r="M19">
        <v>289.5</v>
      </c>
      <c r="N19">
        <v>0</v>
      </c>
      <c r="O19" t="s">
        <v>56</v>
      </c>
    </row>
    <row r="20" spans="1:15" x14ac:dyDescent="0.25">
      <c r="A20">
        <v>15</v>
      </c>
      <c r="B20" t="s">
        <v>75</v>
      </c>
      <c r="C20" t="s">
        <v>51</v>
      </c>
      <c r="D20" t="s">
        <v>51</v>
      </c>
      <c r="E20" t="s">
        <v>51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 t="s">
        <v>56</v>
      </c>
    </row>
    <row r="24" spans="1:15" x14ac:dyDescent="0.25">
      <c r="G24">
        <f>SUM(G6:G21)</f>
        <v>1050.4799999999998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2B5B-155E-4087-A8D4-982959820EF5}">
  <dimension ref="A1:Q27"/>
  <sheetViews>
    <sheetView workbookViewId="0">
      <selection activeCell="I1" sqref="I1:Q1048576"/>
    </sheetView>
  </sheetViews>
  <sheetFormatPr defaultRowHeight="15" x14ac:dyDescent="0.25"/>
  <cols>
    <col min="2" max="2" width="31.140625" customWidth="1"/>
    <col min="3" max="4" width="15" customWidth="1"/>
    <col min="5" max="5" width="8.140625" customWidth="1"/>
    <col min="6" max="8" width="15" customWidth="1"/>
    <col min="9" max="17" width="10.85546875" customWidth="1"/>
  </cols>
  <sheetData>
    <row r="1" spans="1:17" x14ac:dyDescent="0.25">
      <c r="A1" t="s">
        <v>90</v>
      </c>
    </row>
    <row r="2" spans="1:17" x14ac:dyDescent="0.25">
      <c r="A2" t="s">
        <v>36</v>
      </c>
    </row>
    <row r="3" spans="1:17" x14ac:dyDescent="0.25">
      <c r="A3" t="s">
        <v>37</v>
      </c>
    </row>
    <row r="5" spans="1:17" x14ac:dyDescent="0.25">
      <c r="A5" t="s">
        <v>38</v>
      </c>
      <c r="B5" t="s">
        <v>35</v>
      </c>
      <c r="C5" t="s">
        <v>39</v>
      </c>
      <c r="D5" t="s">
        <v>40</v>
      </c>
      <c r="E5" t="s">
        <v>41</v>
      </c>
      <c r="F5" t="s">
        <v>42</v>
      </c>
      <c r="G5" t="s">
        <v>43</v>
      </c>
      <c r="H5" t="s">
        <v>44</v>
      </c>
      <c r="I5" t="s">
        <v>45</v>
      </c>
      <c r="J5" t="s">
        <v>46</v>
      </c>
      <c r="K5" t="s">
        <v>47</v>
      </c>
      <c r="L5" t="s">
        <v>48</v>
      </c>
      <c r="M5" t="s">
        <v>49</v>
      </c>
      <c r="N5" t="s">
        <v>58</v>
      </c>
      <c r="O5" t="s">
        <v>60</v>
      </c>
      <c r="P5" t="s">
        <v>91</v>
      </c>
      <c r="Q5" t="s">
        <v>92</v>
      </c>
    </row>
    <row r="6" spans="1:17" x14ac:dyDescent="0.25">
      <c r="A6">
        <v>1</v>
      </c>
      <c r="B6" t="s">
        <v>16</v>
      </c>
      <c r="C6" t="s">
        <v>50</v>
      </c>
      <c r="D6" t="s">
        <v>1</v>
      </c>
      <c r="E6" t="s">
        <v>51</v>
      </c>
      <c r="F6">
        <v>7968.6</v>
      </c>
      <c r="G6">
        <v>100</v>
      </c>
      <c r="H6">
        <v>7968.6</v>
      </c>
      <c r="I6">
        <v>1000</v>
      </c>
      <c r="J6" t="s">
        <v>56</v>
      </c>
      <c r="K6">
        <v>1000</v>
      </c>
      <c r="L6">
        <v>1000</v>
      </c>
      <c r="M6">
        <v>1000</v>
      </c>
      <c r="N6">
        <v>1000</v>
      </c>
      <c r="O6">
        <v>970.4</v>
      </c>
      <c r="P6">
        <v>1000</v>
      </c>
      <c r="Q6">
        <v>998.2</v>
      </c>
    </row>
    <row r="7" spans="1:17" x14ac:dyDescent="0.25">
      <c r="A7">
        <v>2</v>
      </c>
      <c r="B7" t="s">
        <v>14</v>
      </c>
      <c r="C7" t="s">
        <v>50</v>
      </c>
      <c r="D7" t="s">
        <v>52</v>
      </c>
      <c r="E7" t="s">
        <v>51</v>
      </c>
      <c r="F7">
        <v>7611.3</v>
      </c>
      <c r="G7">
        <v>95.52</v>
      </c>
      <c r="H7">
        <v>8133.2</v>
      </c>
      <c r="I7" t="s">
        <v>93</v>
      </c>
      <c r="J7">
        <v>1000</v>
      </c>
      <c r="K7">
        <v>886.2</v>
      </c>
      <c r="L7">
        <v>982.9</v>
      </c>
      <c r="M7">
        <v>1000</v>
      </c>
      <c r="N7">
        <v>958.7</v>
      </c>
      <c r="O7">
        <v>978.2</v>
      </c>
      <c r="P7">
        <v>805.3</v>
      </c>
      <c r="Q7">
        <v>1000</v>
      </c>
    </row>
    <row r="8" spans="1:17" x14ac:dyDescent="0.25">
      <c r="A8">
        <v>3</v>
      </c>
      <c r="B8" t="s">
        <v>15</v>
      </c>
      <c r="C8" t="s">
        <v>50</v>
      </c>
      <c r="D8" t="s">
        <v>1</v>
      </c>
      <c r="E8" t="s">
        <v>51</v>
      </c>
      <c r="F8">
        <v>7493.8</v>
      </c>
      <c r="G8">
        <v>94.04</v>
      </c>
      <c r="H8">
        <v>8212.4</v>
      </c>
      <c r="I8" t="s">
        <v>94</v>
      </c>
      <c r="J8">
        <v>973.3</v>
      </c>
      <c r="K8">
        <v>792.1</v>
      </c>
      <c r="L8">
        <v>978.4</v>
      </c>
      <c r="M8">
        <v>833.3</v>
      </c>
      <c r="N8">
        <v>980.8</v>
      </c>
      <c r="O8">
        <v>973</v>
      </c>
      <c r="P8">
        <v>1000</v>
      </c>
      <c r="Q8">
        <v>962.9</v>
      </c>
    </row>
    <row r="9" spans="1:17" x14ac:dyDescent="0.25">
      <c r="A9">
        <v>4</v>
      </c>
      <c r="B9" t="s">
        <v>79</v>
      </c>
      <c r="C9" t="s">
        <v>80</v>
      </c>
      <c r="D9" t="s">
        <v>81</v>
      </c>
      <c r="E9" t="s">
        <v>51</v>
      </c>
      <c r="F9">
        <v>7202.5</v>
      </c>
      <c r="G9">
        <v>90.39</v>
      </c>
      <c r="H9">
        <v>7703.9</v>
      </c>
      <c r="I9">
        <v>637.5</v>
      </c>
      <c r="J9">
        <v>795.6</v>
      </c>
      <c r="K9">
        <v>1000</v>
      </c>
      <c r="L9">
        <v>1000</v>
      </c>
      <c r="M9">
        <v>807.7</v>
      </c>
      <c r="N9">
        <v>993.9</v>
      </c>
      <c r="O9" t="s">
        <v>95</v>
      </c>
      <c r="P9">
        <v>977.5</v>
      </c>
      <c r="Q9">
        <v>990.3</v>
      </c>
    </row>
    <row r="10" spans="1:17" x14ac:dyDescent="0.25">
      <c r="A10">
        <v>5</v>
      </c>
      <c r="B10" t="s">
        <v>18</v>
      </c>
      <c r="C10" t="s">
        <v>50</v>
      </c>
      <c r="D10" t="s">
        <v>1</v>
      </c>
      <c r="E10" t="s">
        <v>51</v>
      </c>
      <c r="F10">
        <v>7011.2</v>
      </c>
      <c r="G10">
        <v>87.99</v>
      </c>
      <c r="H10">
        <v>7647.9</v>
      </c>
      <c r="I10" t="s">
        <v>96</v>
      </c>
      <c r="J10">
        <v>889.8</v>
      </c>
      <c r="K10">
        <v>783</v>
      </c>
      <c r="L10">
        <v>985.6</v>
      </c>
      <c r="M10">
        <v>726.5</v>
      </c>
      <c r="N10">
        <v>961.4</v>
      </c>
      <c r="O10">
        <v>1000</v>
      </c>
      <c r="P10">
        <v>968.4</v>
      </c>
      <c r="Q10">
        <v>696.5</v>
      </c>
    </row>
    <row r="11" spans="1:17" x14ac:dyDescent="0.25">
      <c r="A11">
        <v>6</v>
      </c>
      <c r="B11" t="s">
        <v>21</v>
      </c>
      <c r="C11" t="s">
        <v>50</v>
      </c>
      <c r="D11" t="s">
        <v>53</v>
      </c>
      <c r="E11" t="s">
        <v>51</v>
      </c>
      <c r="F11">
        <v>6920.5</v>
      </c>
      <c r="G11">
        <v>86.85</v>
      </c>
      <c r="H11">
        <v>7162</v>
      </c>
      <c r="I11">
        <v>644.70000000000005</v>
      </c>
      <c r="J11" t="s">
        <v>97</v>
      </c>
      <c r="K11">
        <v>892.3</v>
      </c>
      <c r="L11">
        <v>583.79999999999995</v>
      </c>
      <c r="M11">
        <v>943.1</v>
      </c>
      <c r="N11">
        <v>1000</v>
      </c>
      <c r="O11">
        <v>1000</v>
      </c>
      <c r="P11">
        <v>856.6</v>
      </c>
      <c r="Q11">
        <v>1000</v>
      </c>
    </row>
    <row r="12" spans="1:17" x14ac:dyDescent="0.25">
      <c r="A12">
        <v>7</v>
      </c>
      <c r="B12" t="s">
        <v>17</v>
      </c>
      <c r="C12" t="s">
        <v>50</v>
      </c>
      <c r="D12" t="s">
        <v>54</v>
      </c>
      <c r="E12" t="s">
        <v>51</v>
      </c>
      <c r="F12">
        <v>6784.4</v>
      </c>
      <c r="G12">
        <v>85.14</v>
      </c>
      <c r="H12">
        <v>7183.7</v>
      </c>
      <c r="I12">
        <v>1000</v>
      </c>
      <c r="J12">
        <v>1000</v>
      </c>
      <c r="K12">
        <v>540.4</v>
      </c>
      <c r="L12">
        <v>956</v>
      </c>
      <c r="M12">
        <v>638.9</v>
      </c>
      <c r="N12">
        <v>831.7</v>
      </c>
      <c r="O12" t="s">
        <v>98</v>
      </c>
      <c r="P12">
        <v>851.9</v>
      </c>
      <c r="Q12">
        <v>965.5</v>
      </c>
    </row>
    <row r="13" spans="1:17" x14ac:dyDescent="0.25">
      <c r="A13">
        <v>8</v>
      </c>
      <c r="B13" t="s">
        <v>33</v>
      </c>
      <c r="C13" t="s">
        <v>50</v>
      </c>
      <c r="D13" t="s">
        <v>51</v>
      </c>
      <c r="E13" t="s">
        <v>51</v>
      </c>
      <c r="F13">
        <v>6256.8</v>
      </c>
      <c r="G13">
        <v>78.52</v>
      </c>
      <c r="H13">
        <v>6739.2</v>
      </c>
      <c r="I13">
        <v>489</v>
      </c>
      <c r="J13">
        <v>893.3</v>
      </c>
      <c r="K13">
        <v>774.4</v>
      </c>
      <c r="L13">
        <v>603.79999999999995</v>
      </c>
      <c r="M13">
        <v>968.3</v>
      </c>
      <c r="N13">
        <v>620.70000000000005</v>
      </c>
      <c r="O13">
        <v>952.1</v>
      </c>
      <c r="P13" t="s">
        <v>99</v>
      </c>
      <c r="Q13">
        <v>955.2</v>
      </c>
    </row>
    <row r="14" spans="1:17" x14ac:dyDescent="0.25">
      <c r="A14">
        <v>9</v>
      </c>
      <c r="B14" t="s">
        <v>32</v>
      </c>
      <c r="C14" t="s">
        <v>50</v>
      </c>
      <c r="D14" t="s">
        <v>57</v>
      </c>
      <c r="E14" t="s">
        <v>51</v>
      </c>
      <c r="F14">
        <v>5367.7</v>
      </c>
      <c r="G14">
        <v>67.36</v>
      </c>
      <c r="H14">
        <v>5631.8</v>
      </c>
      <c r="I14" t="s">
        <v>100</v>
      </c>
      <c r="J14">
        <v>442.9</v>
      </c>
      <c r="K14">
        <v>844.1</v>
      </c>
      <c r="L14">
        <v>418</v>
      </c>
      <c r="M14">
        <v>967.4</v>
      </c>
      <c r="N14">
        <v>785.5</v>
      </c>
      <c r="O14">
        <v>299.89999999999998</v>
      </c>
      <c r="P14">
        <v>943.8</v>
      </c>
      <c r="Q14">
        <v>666.1</v>
      </c>
    </row>
    <row r="15" spans="1:17" x14ac:dyDescent="0.25">
      <c r="A15">
        <v>10</v>
      </c>
      <c r="B15" t="s">
        <v>24</v>
      </c>
      <c r="C15" t="s">
        <v>50</v>
      </c>
      <c r="D15" t="s">
        <v>55</v>
      </c>
      <c r="E15" t="s">
        <v>51</v>
      </c>
      <c r="F15">
        <v>5330.8</v>
      </c>
      <c r="G15">
        <v>66.900000000000006</v>
      </c>
      <c r="H15">
        <v>5785.9</v>
      </c>
      <c r="I15">
        <v>577.4</v>
      </c>
      <c r="J15" t="s">
        <v>101</v>
      </c>
      <c r="K15">
        <v>763.8</v>
      </c>
      <c r="L15">
        <v>605.6</v>
      </c>
      <c r="M15">
        <v>820.9</v>
      </c>
      <c r="N15">
        <v>576.79999999999995</v>
      </c>
      <c r="O15">
        <v>552.70000000000005</v>
      </c>
      <c r="P15">
        <v>721.6</v>
      </c>
      <c r="Q15">
        <v>712</v>
      </c>
    </row>
    <row r="27" spans="7:7" x14ac:dyDescent="0.25">
      <c r="G27">
        <f>SUM(G6:G21)</f>
        <v>852.70999999999992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C75FC-01E0-4311-A252-C34962DC6CFE}">
  <dimension ref="A1:O23"/>
  <sheetViews>
    <sheetView workbookViewId="0">
      <selection activeCell="I9" sqref="I9"/>
    </sheetView>
  </sheetViews>
  <sheetFormatPr defaultRowHeight="15" x14ac:dyDescent="0.25"/>
  <cols>
    <col min="2" max="2" width="45.85546875" customWidth="1"/>
  </cols>
  <sheetData>
    <row r="1" spans="1:15" x14ac:dyDescent="0.25">
      <c r="A1" t="s">
        <v>113</v>
      </c>
    </row>
    <row r="2" spans="1:15" x14ac:dyDescent="0.25">
      <c r="A2" t="s">
        <v>36</v>
      </c>
    </row>
    <row r="3" spans="1:15" x14ac:dyDescent="0.25">
      <c r="A3" t="s">
        <v>37</v>
      </c>
    </row>
    <row r="5" spans="1:15" x14ac:dyDescent="0.25">
      <c r="A5" t="s">
        <v>38</v>
      </c>
      <c r="B5" t="s">
        <v>35</v>
      </c>
      <c r="C5" t="s">
        <v>39</v>
      </c>
      <c r="D5" t="s">
        <v>40</v>
      </c>
      <c r="E5" t="s">
        <v>41</v>
      </c>
      <c r="F5" t="s">
        <v>42</v>
      </c>
      <c r="G5" t="s">
        <v>43</v>
      </c>
      <c r="H5" t="s">
        <v>44</v>
      </c>
      <c r="I5" t="s">
        <v>45</v>
      </c>
      <c r="J5" t="s">
        <v>46</v>
      </c>
      <c r="K5" t="s">
        <v>47</v>
      </c>
      <c r="L5" t="s">
        <v>48</v>
      </c>
      <c r="M5" t="s">
        <v>49</v>
      </c>
      <c r="N5" t="s">
        <v>58</v>
      </c>
      <c r="O5" t="s">
        <v>60</v>
      </c>
    </row>
    <row r="6" spans="1:15" x14ac:dyDescent="0.25">
      <c r="A6">
        <v>1</v>
      </c>
      <c r="B6" t="s">
        <v>14</v>
      </c>
      <c r="C6" t="s">
        <v>50</v>
      </c>
      <c r="D6" t="s">
        <v>52</v>
      </c>
      <c r="E6" t="s">
        <v>51</v>
      </c>
      <c r="F6">
        <v>6000</v>
      </c>
      <c r="G6">
        <v>100</v>
      </c>
      <c r="H6">
        <v>6979.3</v>
      </c>
      <c r="I6">
        <v>1000</v>
      </c>
      <c r="J6">
        <v>1000</v>
      </c>
      <c r="K6">
        <v>1000</v>
      </c>
      <c r="L6" t="s">
        <v>114</v>
      </c>
      <c r="M6">
        <v>1000</v>
      </c>
      <c r="N6">
        <v>1000</v>
      </c>
      <c r="O6">
        <v>1000</v>
      </c>
    </row>
    <row r="7" spans="1:15" x14ac:dyDescent="0.25">
      <c r="A7">
        <v>2</v>
      </c>
      <c r="B7" t="s">
        <v>16</v>
      </c>
      <c r="C7" t="s">
        <v>50</v>
      </c>
      <c r="D7" t="s">
        <v>1</v>
      </c>
      <c r="E7" t="s">
        <v>51</v>
      </c>
      <c r="F7">
        <v>5967.8</v>
      </c>
      <c r="G7">
        <v>99.46</v>
      </c>
      <c r="H7">
        <v>6939</v>
      </c>
      <c r="I7">
        <v>984.7</v>
      </c>
      <c r="J7">
        <v>993</v>
      </c>
      <c r="K7">
        <v>1000</v>
      </c>
      <c r="L7">
        <v>1000</v>
      </c>
      <c r="M7">
        <v>995.9</v>
      </c>
      <c r="N7">
        <v>994.2</v>
      </c>
      <c r="O7" t="s">
        <v>115</v>
      </c>
    </row>
    <row r="8" spans="1:15" x14ac:dyDescent="0.25">
      <c r="A8">
        <v>3</v>
      </c>
      <c r="B8" t="s">
        <v>21</v>
      </c>
      <c r="C8" t="s">
        <v>50</v>
      </c>
      <c r="D8" t="s">
        <v>53</v>
      </c>
      <c r="E8" t="s">
        <v>51</v>
      </c>
      <c r="F8">
        <v>5941.7</v>
      </c>
      <c r="G8">
        <v>99.03</v>
      </c>
      <c r="H8">
        <v>6865.2</v>
      </c>
      <c r="I8">
        <v>992.8</v>
      </c>
      <c r="J8" t="s">
        <v>116</v>
      </c>
      <c r="K8">
        <v>973.3</v>
      </c>
      <c r="L8">
        <v>987.4</v>
      </c>
      <c r="M8">
        <v>1000</v>
      </c>
      <c r="N8">
        <v>1000</v>
      </c>
      <c r="O8">
        <v>988.2</v>
      </c>
    </row>
    <row r="9" spans="1:15" x14ac:dyDescent="0.25">
      <c r="A9">
        <v>4</v>
      </c>
      <c r="B9" t="s">
        <v>15</v>
      </c>
      <c r="C9" t="s">
        <v>50</v>
      </c>
      <c r="D9" t="s">
        <v>1</v>
      </c>
      <c r="E9" t="s">
        <v>51</v>
      </c>
      <c r="F9">
        <v>5934.8</v>
      </c>
      <c r="G9">
        <v>98.91</v>
      </c>
      <c r="H9">
        <v>6621.7</v>
      </c>
      <c r="I9">
        <v>1000</v>
      </c>
      <c r="J9" t="s">
        <v>117</v>
      </c>
      <c r="K9">
        <v>978.5</v>
      </c>
      <c r="L9">
        <v>1000</v>
      </c>
      <c r="M9">
        <v>1000</v>
      </c>
      <c r="N9">
        <v>956.3</v>
      </c>
      <c r="O9">
        <v>1000</v>
      </c>
    </row>
    <row r="10" spans="1:15" x14ac:dyDescent="0.25">
      <c r="A10">
        <v>5</v>
      </c>
      <c r="B10" t="s">
        <v>61</v>
      </c>
      <c r="C10" t="s">
        <v>50</v>
      </c>
      <c r="D10" t="s">
        <v>4</v>
      </c>
      <c r="E10" t="s">
        <v>51</v>
      </c>
      <c r="F10">
        <v>5792.9</v>
      </c>
      <c r="G10">
        <v>96.55</v>
      </c>
      <c r="H10">
        <v>6643.8</v>
      </c>
      <c r="I10">
        <v>965.3</v>
      </c>
      <c r="J10" t="s">
        <v>118</v>
      </c>
      <c r="K10">
        <v>963.6</v>
      </c>
      <c r="L10">
        <v>974.5</v>
      </c>
      <c r="M10">
        <v>926.1</v>
      </c>
      <c r="N10">
        <v>991.6</v>
      </c>
      <c r="O10">
        <v>971.8</v>
      </c>
    </row>
    <row r="11" spans="1:15" x14ac:dyDescent="0.25">
      <c r="A11">
        <v>6</v>
      </c>
      <c r="B11" t="s">
        <v>70</v>
      </c>
      <c r="C11" t="s">
        <v>50</v>
      </c>
      <c r="D11" t="s">
        <v>4</v>
      </c>
      <c r="E11" t="s">
        <v>51</v>
      </c>
      <c r="F11">
        <v>5509.1</v>
      </c>
      <c r="G11">
        <v>91.82</v>
      </c>
      <c r="H11">
        <v>5999</v>
      </c>
      <c r="I11" t="s">
        <v>119</v>
      </c>
      <c r="J11">
        <v>1000</v>
      </c>
      <c r="K11">
        <v>856.9</v>
      </c>
      <c r="L11">
        <v>864.4</v>
      </c>
      <c r="M11">
        <v>946.4</v>
      </c>
      <c r="N11">
        <v>841.4</v>
      </c>
      <c r="O11">
        <v>1000</v>
      </c>
    </row>
    <row r="12" spans="1:15" x14ac:dyDescent="0.25">
      <c r="A12">
        <v>7</v>
      </c>
      <c r="B12" t="s">
        <v>24</v>
      </c>
      <c r="C12" t="s">
        <v>50</v>
      </c>
      <c r="D12" t="s">
        <v>55</v>
      </c>
      <c r="E12" t="s">
        <v>51</v>
      </c>
      <c r="F12">
        <v>5453.3</v>
      </c>
      <c r="G12">
        <v>90.89</v>
      </c>
      <c r="H12">
        <v>6180.2</v>
      </c>
      <c r="I12">
        <v>737.2</v>
      </c>
      <c r="J12">
        <v>996.3</v>
      </c>
      <c r="K12">
        <v>989.2</v>
      </c>
      <c r="L12">
        <v>918.4</v>
      </c>
      <c r="M12">
        <v>928.2</v>
      </c>
      <c r="N12">
        <v>884</v>
      </c>
      <c r="O12" t="s">
        <v>120</v>
      </c>
    </row>
    <row r="13" spans="1:15" x14ac:dyDescent="0.25">
      <c r="A13">
        <v>8</v>
      </c>
      <c r="B13" t="s">
        <v>32</v>
      </c>
      <c r="C13" t="s">
        <v>50</v>
      </c>
      <c r="D13" t="s">
        <v>57</v>
      </c>
      <c r="E13" t="s">
        <v>51</v>
      </c>
      <c r="F13">
        <v>5394.7</v>
      </c>
      <c r="G13">
        <v>89.91</v>
      </c>
      <c r="H13">
        <v>5626.8</v>
      </c>
      <c r="I13">
        <v>610.1</v>
      </c>
      <c r="J13">
        <v>1000</v>
      </c>
      <c r="K13">
        <v>975.7</v>
      </c>
      <c r="L13">
        <v>1000</v>
      </c>
      <c r="M13">
        <v>882.4</v>
      </c>
      <c r="N13" t="s">
        <v>121</v>
      </c>
      <c r="O13">
        <v>926.5</v>
      </c>
    </row>
    <row r="14" spans="1:15" x14ac:dyDescent="0.25">
      <c r="A14">
        <v>9</v>
      </c>
      <c r="B14" t="s">
        <v>18</v>
      </c>
      <c r="C14" t="s">
        <v>50</v>
      </c>
      <c r="D14" t="s">
        <v>1</v>
      </c>
      <c r="E14" t="s">
        <v>51</v>
      </c>
      <c r="F14">
        <v>4775.6000000000004</v>
      </c>
      <c r="G14">
        <v>79.59</v>
      </c>
      <c r="H14">
        <v>5252.7</v>
      </c>
      <c r="I14">
        <v>1000</v>
      </c>
      <c r="J14">
        <v>673.7</v>
      </c>
      <c r="K14">
        <v>1000</v>
      </c>
      <c r="L14">
        <v>600.5</v>
      </c>
      <c r="M14">
        <v>949.5</v>
      </c>
      <c r="N14">
        <v>551.9</v>
      </c>
      <c r="O14" t="s">
        <v>122</v>
      </c>
    </row>
    <row r="15" spans="1:15" x14ac:dyDescent="0.25">
      <c r="A15">
        <v>10</v>
      </c>
      <c r="B15" t="s">
        <v>30</v>
      </c>
      <c r="C15" t="s">
        <v>50</v>
      </c>
      <c r="D15" t="s">
        <v>59</v>
      </c>
      <c r="E15" t="s">
        <v>51</v>
      </c>
      <c r="F15">
        <v>4736.6000000000004</v>
      </c>
      <c r="G15">
        <v>78.94</v>
      </c>
      <c r="H15">
        <v>5046.2</v>
      </c>
      <c r="I15">
        <v>705.3</v>
      </c>
      <c r="J15">
        <v>835.2</v>
      </c>
      <c r="K15">
        <v>913</v>
      </c>
      <c r="L15">
        <v>915</v>
      </c>
      <c r="M15">
        <v>390.9</v>
      </c>
      <c r="N15">
        <v>977.2</v>
      </c>
      <c r="O15" t="s">
        <v>123</v>
      </c>
    </row>
    <row r="16" spans="1:15" x14ac:dyDescent="0.25">
      <c r="A16">
        <v>11</v>
      </c>
      <c r="B16" t="s">
        <v>17</v>
      </c>
      <c r="C16" t="s">
        <v>50</v>
      </c>
      <c r="D16" t="s">
        <v>54</v>
      </c>
      <c r="E16" t="s">
        <v>51</v>
      </c>
      <c r="F16">
        <v>4023.1</v>
      </c>
      <c r="G16">
        <v>67.05</v>
      </c>
      <c r="H16">
        <v>4023.1</v>
      </c>
      <c r="I16">
        <v>814</v>
      </c>
      <c r="J16">
        <v>841.6</v>
      </c>
      <c r="K16">
        <v>0</v>
      </c>
      <c r="L16">
        <v>794.3</v>
      </c>
      <c r="M16" t="s">
        <v>56</v>
      </c>
      <c r="N16">
        <v>1000</v>
      </c>
      <c r="O16">
        <v>573.20000000000005</v>
      </c>
    </row>
    <row r="17" spans="1:15" x14ac:dyDescent="0.25">
      <c r="A17">
        <v>12</v>
      </c>
      <c r="B17" t="s">
        <v>75</v>
      </c>
      <c r="C17" t="s">
        <v>51</v>
      </c>
      <c r="D17" t="s">
        <v>51</v>
      </c>
      <c r="E17" t="s">
        <v>51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 t="s">
        <v>56</v>
      </c>
    </row>
    <row r="23" spans="1:15" x14ac:dyDescent="0.25">
      <c r="G23">
        <f>SUM(G6:G18)</f>
        <v>992.14999999999986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Total</vt:lpstr>
      <vt:lpstr>Pilots</vt:lpstr>
      <vt:lpstr>AMCE</vt:lpstr>
      <vt:lpstr>Condors</vt:lpstr>
      <vt:lpstr>CRPAL</vt:lpstr>
      <vt:lpstr>Aiglons 1</vt:lpstr>
      <vt:lpstr>MAM</vt:lpstr>
      <vt:lpstr>KMC</vt:lpstr>
      <vt:lpstr>Aiglons 2</vt:lpstr>
      <vt:lpstr>SMAC</vt:lpstr>
      <vt:lpstr>Total!Print_Area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Rudy Desktop</dc:creator>
  <cp:keywords/>
  <dc:description/>
  <cp:lastModifiedBy>Rudy Van Cauwenbergh</cp:lastModifiedBy>
  <cp:revision/>
  <dcterms:created xsi:type="dcterms:W3CDTF">2022-09-24T07:09:22Z</dcterms:created>
  <dcterms:modified xsi:type="dcterms:W3CDTF">2025-11-09T10:10:28Z</dcterms:modified>
  <cp:category/>
  <cp:contentStatus/>
</cp:coreProperties>
</file>